
<file path=[Content_Types].xml><?xml version="1.0" encoding="utf-8"?>
<Types xmlns="http://schemas.openxmlformats.org/package/2006/content-types">
  <Override PartName="/xl/tables/table4.xml" ContentType="application/vnd.openxmlformats-officedocument.spreadsheetml.table+xml"/>
  <Override PartName="/xl/diagrams/layout1.xml" ContentType="application/vnd.openxmlformats-officedocument.drawingml.diagramLayout+xml"/>
  <Override PartName="/xl/diagrams/quickStyle1.xml" ContentType="application/vnd.openxmlformats-officedocument.drawingml.diagramStyle+xml"/>
  <Override PartName="/xl/tables/table16.xml" ContentType="application/vnd.openxmlformats-officedocument.spreadsheetml.table+xml"/>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tables/table2.xml" ContentType="application/vnd.openxmlformats-officedocument.spreadsheetml.table+xml"/>
  <Override PartName="/xl/drawings/drawing6.xml" ContentType="application/vnd.openxmlformats-officedocument.drawing+xml"/>
  <Override PartName="/xl/tables/table14.xml" ContentType="application/vnd.openxmlformats-officedocument.spreadsheetml.table+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iagrams/data1.xml" ContentType="application/vnd.openxmlformats-officedocument.drawingml.diagramData+xml"/>
  <Override PartName="/xl/diagrams/colors1.xml" ContentType="application/vnd.openxmlformats-officedocument.drawingml.diagramColors+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tables/table10.xml" ContentType="application/vnd.openxmlformats-officedocument.spreadsheetml.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17.xml" ContentType="application/vnd.openxmlformats-officedocument.spreadsheetml.table+xml"/>
  <Override PartName="/xl/charts/chart8.xml" ContentType="application/vnd.openxmlformats-officedocument.drawingml.chart+xml"/>
  <Override PartName="/xl/charts/chart9.xml" ContentType="application/vnd.openxmlformats-officedocument.drawingml.chart+xml"/>
  <Override PartName="/xl/tables/table18.xml" ContentType="application/vnd.openxmlformats-officedocument.spreadsheetml.table+xml"/>
  <Override PartName="/docProps/core.xml" ContentType="application/vnd.openxmlformats-package.core-properties+xml"/>
  <Default Extension="bin" ContentType="application/vnd.openxmlformats-officedocument.spreadsheetml.printerSettings"/>
  <Override PartName="/xl/tables/table3.xml" ContentType="application/vnd.openxmlformats-officedocument.spreadsheetml.table+xml"/>
  <Default Extension="png" ContentType="image/png"/>
  <Override PartName="/xl/tables/table15.xml" ContentType="application/vnd.openxmlformats-officedocument.spreadsheetml.table+xml"/>
  <Override PartName="/xl/charts/chart7.xml" ContentType="application/vnd.openxmlformats-officedocument.drawingml.chart+xml"/>
  <Override PartName="/xl/charts/chart10.xml" ContentType="application/vnd.openxmlformats-officedocument.drawingml.chart+xml"/>
  <Override PartName="/xl/tables/table1.xml" ContentType="application/vnd.openxmlformats-officedocument.spreadsheetml.table+xml"/>
  <Override PartName="/xl/tables/table13.xml" ContentType="application/vnd.openxmlformats-officedocument.spreadsheetml.table+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4640" windowHeight="7605"/>
  </bookViews>
  <sheets>
    <sheet name="Estimation Project No.1" sheetId="20" r:id="rId1"/>
    <sheet name="Civil Work" sheetId="39" r:id="rId2"/>
    <sheet name="Manpower" sheetId="40" r:id="rId3"/>
    <sheet name="Machines " sheetId="41" r:id="rId4"/>
    <sheet name="Summary" sheetId="38" r:id="rId5"/>
    <sheet name="Comparison" sheetId="43" r:id="rId6"/>
    <sheet name="RESULTS" sheetId="42" r:id="rId7"/>
  </sheets>
  <definedNames>
    <definedName name="_xlnm._FilterDatabase" localSheetId="1" hidden="1">'Civil Work'!$A$4:$B$5</definedName>
    <definedName name="Apparel_Total_act">#REF!</definedName>
    <definedName name="Apparel_Total_est">#REF!</definedName>
    <definedName name="ColumnTitle1" localSheetId="6">RESULTS!$A$3</definedName>
    <definedName name="Decorations_Total_act">#REF!</definedName>
    <definedName name="Decorations_Total_est">#REF!</definedName>
    <definedName name="Flowers_Total_act">#REF!</definedName>
    <definedName name="Flowers_Total_est">#REF!</definedName>
    <definedName name="Gifts_Total_act">#REF!</definedName>
    <definedName name="Gifts_Total_est">#REF!</definedName>
    <definedName name="Music_Entertainment_Total_act">#REF!</definedName>
    <definedName name="Music_Entertainment_Total_est">#REF!</definedName>
    <definedName name="Other_Expenses_Total_act">#REF!</definedName>
    <definedName name="Other_Expenses_Total_est">#REF!</definedName>
    <definedName name="Photography_Total_act">#REF!</definedName>
    <definedName name="Photography_Total_est">#REF!</definedName>
    <definedName name="_xlnm.Print_Area" localSheetId="1">'Civil Work'!$A$1:$I$98</definedName>
    <definedName name="_xlnm.Print_Area" localSheetId="5">Comparison!$A$1:$H$74</definedName>
    <definedName name="_xlnm.Print_Area" localSheetId="0">'Estimation Project No.1'!$A$1:$J$204</definedName>
    <definedName name="_xlnm.Print_Area" localSheetId="3">'Machines '!$A$1:$F$21</definedName>
    <definedName name="_xlnm.Print_Area" localSheetId="2">Manpower!$A$1:$F$29</definedName>
    <definedName name="_xlnm.Print_Area" localSheetId="6">RESULTS!$A$1:$E$15</definedName>
    <definedName name="_xlnm.Print_Area" localSheetId="4">Summary!$A$1:$I$42</definedName>
    <definedName name="_xlnm.Print_Titles" localSheetId="6">RESULTS!$3:$3</definedName>
    <definedName name="Printing__Stationery_Total_act">#REF!</definedName>
    <definedName name="Printing__Stationery_Total_est">#REF!</definedName>
    <definedName name="Reception_Total_act">#REF!</definedName>
    <definedName name="Reception_Total_est">#REF!</definedName>
    <definedName name="Travel_Transportation_Total_act">#REF!</definedName>
    <definedName name="Travel_Transportation_Total_est">#REF!</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75" i="20"/>
  <c r="I75" s="1"/>
  <c r="F55" i="43"/>
  <c r="C55"/>
  <c r="F39"/>
  <c r="C39"/>
  <c r="F23"/>
  <c r="C23"/>
  <c r="C3"/>
  <c r="C2" i="38" l="1"/>
  <c r="A19"/>
  <c r="I21"/>
  <c r="I6" i="39" l="1"/>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F7"/>
  <c r="F6"/>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E5" i="41" l="1"/>
  <c r="C5"/>
  <c r="F4"/>
  <c r="F3"/>
  <c r="F2"/>
  <c r="E9" i="40"/>
  <c r="C9"/>
  <c r="F8"/>
  <c r="F7"/>
  <c r="F6"/>
  <c r="F5"/>
  <c r="F4"/>
  <c r="F3"/>
  <c r="F2"/>
  <c r="G71" i="39"/>
  <c r="D71"/>
  <c r="C2"/>
  <c r="C3" s="1"/>
  <c r="I92" i="20" l="1"/>
  <c r="I79"/>
  <c r="I80" s="1"/>
  <c r="I81" s="1"/>
  <c r="H92" s="1"/>
  <c r="I89"/>
  <c r="I88"/>
  <c r="I87"/>
  <c r="I86"/>
  <c r="I85"/>
  <c r="C2"/>
  <c r="H78"/>
  <c r="I78" s="1"/>
  <c r="I61"/>
  <c r="I59"/>
  <c r="I58"/>
  <c r="I57"/>
  <c r="I56"/>
  <c r="I55"/>
  <c r="I54"/>
  <c r="I53"/>
  <c r="I52"/>
  <c r="I62" s="1"/>
  <c r="I45"/>
  <c r="I38"/>
  <c r="I31"/>
  <c r="G86" s="1"/>
  <c r="I23"/>
  <c r="G88" l="1"/>
  <c r="H76"/>
  <c r="I76" s="1"/>
  <c r="I39"/>
  <c r="I40" s="1"/>
  <c r="H87" s="1"/>
  <c r="I24"/>
  <c r="H68"/>
  <c r="I68" s="1"/>
  <c r="G89"/>
  <c r="G85"/>
  <c r="I69"/>
  <c r="I70" s="1"/>
  <c r="G87"/>
  <c r="I25"/>
  <c r="H85" s="1"/>
  <c r="I46"/>
  <c r="I47" s="1"/>
  <c r="H88" s="1"/>
  <c r="A25" i="38"/>
  <c r="H77" i="20" l="1"/>
  <c r="I77" s="1"/>
  <c r="I63"/>
  <c r="I64" s="1"/>
  <c r="H89" s="1"/>
  <c r="G90"/>
  <c r="H90" s="1"/>
  <c r="I71"/>
  <c r="I27" i="38"/>
  <c r="G91" i="20" l="1"/>
  <c r="G95" s="1"/>
  <c r="I28" i="38"/>
  <c r="I22"/>
  <c r="G93" i="20" l="1"/>
  <c r="I29" i="38"/>
  <c r="I23" l="1"/>
  <c r="I24" l="1"/>
  <c r="I30"/>
  <c r="I32" i="20" l="1"/>
  <c r="I33" l="1"/>
  <c r="H86" s="1"/>
  <c r="H91" s="1"/>
  <c r="H93" s="1"/>
  <c r="H94" l="1"/>
  <c r="H95" s="1"/>
  <c r="I95" s="1"/>
  <c r="I32" i="38"/>
  <c r="I39" s="1"/>
  <c r="I34" l="1"/>
  <c r="I37" s="1"/>
  <c r="I41" s="1"/>
  <c r="I42" s="1"/>
  <c r="I33"/>
  <c r="I40" s="1"/>
  <c r="I35" l="1"/>
</calcChain>
</file>

<file path=xl/sharedStrings.xml><?xml version="1.0" encoding="utf-8"?>
<sst xmlns="http://schemas.openxmlformats.org/spreadsheetml/2006/main" count="568" uniqueCount="345">
  <si>
    <t>Total Selling Price</t>
  </si>
  <si>
    <t>Total Profit</t>
  </si>
  <si>
    <t>Total Cost</t>
  </si>
  <si>
    <t>Sub Totals</t>
  </si>
  <si>
    <t>Description</t>
  </si>
  <si>
    <t>Unit Price</t>
  </si>
  <si>
    <t>QTY</t>
  </si>
  <si>
    <t>Material Total</t>
  </si>
  <si>
    <t>Project Information</t>
  </si>
  <si>
    <t>[Bayouni Trading and Services]</t>
  </si>
  <si>
    <t>Project Cost Est</t>
  </si>
  <si>
    <t>Project Estimate</t>
  </si>
  <si>
    <t>Profit Percentage</t>
  </si>
  <si>
    <t>S/N</t>
  </si>
  <si>
    <t>FOB</t>
  </si>
  <si>
    <t>C</t>
  </si>
  <si>
    <t>C&amp;F</t>
  </si>
  <si>
    <t>Total</t>
  </si>
  <si>
    <t>Part Number</t>
  </si>
  <si>
    <t>QTY/U</t>
  </si>
  <si>
    <t>Zakkah &amp; Commercial Government tax (5%)</t>
  </si>
  <si>
    <t>Notes</t>
  </si>
  <si>
    <t>Delivery Materials &amp; Loading توصيل وتحميل وتنزيل البضاعة للمشروع</t>
  </si>
  <si>
    <t xml:space="preserve">Average rental Accommodation in the areaمتوسط إيجار سكن في منطقة المشروع </t>
  </si>
  <si>
    <t>Traveling Tickets on project  تذاكر سفر وتنقلات بالمشروع</t>
  </si>
  <si>
    <t xml:space="preserve">Official Engineering Drawingsرسومات هندسية معتمدة  </t>
  </si>
  <si>
    <t>Bank Warranty Expenses مصاريف ضمان بنكي</t>
  </si>
  <si>
    <t xml:space="preserve">Project property insurance expensesمصاريف تأمين ممتلكات المشروع </t>
  </si>
  <si>
    <t>Bank financing expenses and Islamic loans مصاريف بنكية تمويل أو قروض إسلامية</t>
  </si>
  <si>
    <t xml:space="preserve">Tender Notebook &amp; Description Cost قيمة شراء كراسة المناقصة </t>
  </si>
  <si>
    <t>Maintenance Each units &amp; Main System as per Contract long صيانة الوحدات والنظام الرئيسي طيلة فترة العقد</t>
  </si>
  <si>
    <t>Date</t>
  </si>
  <si>
    <t>Customer Name</t>
  </si>
  <si>
    <t>Project Name</t>
  </si>
  <si>
    <t>Closing Date</t>
  </si>
  <si>
    <t>Model Study No</t>
  </si>
  <si>
    <t>Total Duration Days</t>
  </si>
  <si>
    <t>رقم المشروع Project No</t>
  </si>
  <si>
    <t>رقم الفاتورة/طلب الشراء PO/Contract No</t>
  </si>
  <si>
    <t>Starting</t>
  </si>
  <si>
    <t>System Type</t>
  </si>
  <si>
    <t>نوعية النظام</t>
  </si>
  <si>
    <t>Project work kind  نوع عمل المشروع</t>
  </si>
  <si>
    <t>توريد Supply</t>
  </si>
  <si>
    <t>تركيب وصيانة Installation &amp; Maintenance</t>
  </si>
  <si>
    <t>برمجة Programming</t>
  </si>
  <si>
    <t>تمديد Cabling</t>
  </si>
  <si>
    <t>حفريات Drilling</t>
  </si>
  <si>
    <t>خدمات  Services Only</t>
  </si>
  <si>
    <t>Column1</t>
  </si>
  <si>
    <t>Column2</t>
  </si>
  <si>
    <t>Column3</t>
  </si>
  <si>
    <t>Column4</t>
  </si>
  <si>
    <t>On Cost</t>
  </si>
  <si>
    <t xml:space="preserve">ملاحظات الجدول </t>
  </si>
  <si>
    <t>Considerateness the addition of a percentage for missing items, damaged or spare parts from the total cost of all items.</t>
  </si>
  <si>
    <t>Value added Tax (VAT) from purchasing</t>
  </si>
  <si>
    <t>In order Purchase considerateness Deals with direct primary supplier instead of the distributor to avoid duplication of the value-added tax, which is negatively affected by the increase our project costs.</t>
  </si>
  <si>
    <t>20% With Economic
28% With Express</t>
  </si>
  <si>
    <t xml:space="preserve">مراعاة إضافة نسبة لأصناف مفقودة, تالفة أو قطع غيار من إجمالي تكلفة جميع الأصناف. </t>
  </si>
  <si>
    <t>ضريبة القيمة المضافة للمشتريات.</t>
  </si>
  <si>
    <t xml:space="preserve">مراعاة التعامل المباشر للمشترات مع المورد الأساسي عوضا عن الموزع لتفادي الإزدواجية بضريبة القيمة المضافة والتي تأثر سلبا في زيادة تكاليف المشروع. </t>
  </si>
  <si>
    <t>(1)
Main Materials/Equipment Required for Project+(Attachment)
   البضاعة الأساسية المطلوبة للمشروع+ (مرفق بذلك)</t>
  </si>
  <si>
    <t xml:space="preserve">(2)
Accessories/Hardware’s items Required for Project+(Attachment)
 ملحقات مكملة مطلوبة للمشروع أو مشتريات داخلية+ (مرفق بذلك في حال وجد) </t>
  </si>
  <si>
    <t>Table Notes</t>
  </si>
  <si>
    <t>Consider the addition of a percentage for missing items, damaged or spare parts from the total cost of all items.</t>
  </si>
  <si>
    <t>(3)
Miscellaneous items Required for Project +(Attachment)
 أصناف إضافية أخرى مطلوبة للمشروع (مشتريات داخلية)+ (مرفق بذلك في حال وجد)</t>
  </si>
  <si>
    <t>The Miscellaneous value should match the size of the work to be executed in the project.</t>
  </si>
  <si>
    <t>Consider the addition of a percentage for Miscellaneous missing, damaged items, or spare parts from the total cost of all items.</t>
  </si>
  <si>
    <t>الأخذ بعين الإعتبار تناسب قيمة الأصناف مع حجم الأعمال المطلوب تنفيذها بالمشروع.</t>
  </si>
  <si>
    <t>مراعاة إضافة نسبة لأصناف مفقودة وتالفة وأصناف متنوعة, وقطع غيار من إجمالي تكلفة جميع الأصناف.</t>
  </si>
  <si>
    <t>(4)
Sub-Contract 3rd Party Agreement + (Attachment)
 إتفاقية عمل مقاولين تحت الباطن + (مرفق بذلك في حال وجد)</t>
  </si>
  <si>
    <t>5% ~ 20%</t>
  </si>
  <si>
    <t>18% ~ 30%</t>
  </si>
  <si>
    <t>Accessories/Hardware Total</t>
  </si>
  <si>
    <t>Main Materials/Equipment Total</t>
  </si>
  <si>
    <t xml:space="preserve">Direct Engineering Supporting 24/7 as per Contract long  توفير مهندس ملازم على المشروع 24/7 طيلة فترة التعاقد </t>
  </si>
  <si>
    <t xml:space="preserve"> Sub Total</t>
  </si>
  <si>
    <t>(5)
تكاليف مباشرة على المشروع
Direct costs on the project</t>
  </si>
  <si>
    <t>(6)
المصاريف العمومية والإدارية
General and administrative expenses</t>
  </si>
  <si>
    <t xml:space="preserve">All Company Expenses (Internal, External, Governments)
جميع المصاريف العامة (داخل الشركة وخارجها ومتطلبات الدوائر الحكومية  </t>
  </si>
  <si>
    <t>Sales PROFIT %</t>
  </si>
  <si>
    <t>(7)
 التركيب والصيانة والضمان
Installation, Maintenance &amp; Warranty</t>
  </si>
  <si>
    <t xml:space="preserve">Installation Of the Main Headends System, Installation of Each Units, Systems &amp; Each Units Programming &amp; networks tags Print, Switch Networking, Cabling &amp; Electric works, </t>
  </si>
  <si>
    <t>10% ~ 20%</t>
  </si>
  <si>
    <t>(8)
الناتج النهائي للتكلفة وسعر البيع حسب المعطيات أعلاه
The final cost&amp;Sale Priceas per above data</t>
  </si>
  <si>
    <t>No</t>
  </si>
  <si>
    <t>%Allowed</t>
  </si>
  <si>
    <t>Main Materials/Equipment Required for Project  البضاعة الأساسية المطلوبة للمشروع</t>
  </si>
  <si>
    <t>Accessories/Hardware’s items Required for Project  ملحقات مكملة مطلوبة للمشروع</t>
  </si>
  <si>
    <t>Miscellaneous items Required for Project  أصناف إضافية أخرى مطلوبة للمشروع</t>
  </si>
  <si>
    <t>Sub-Contract 3rd Party Agreement إتفاقية عمل مقاولين تحت الباطن</t>
  </si>
  <si>
    <t xml:space="preserve">Direct costs on the project تكاليف مباشرة على المشروع </t>
  </si>
  <si>
    <t>General and administrative expenses المصاريف العمومية والإدارية</t>
  </si>
  <si>
    <t xml:space="preserve">التركيب والصيانة والضمان Installation, Maintenance &amp; Warranty </t>
  </si>
  <si>
    <t xml:space="preserve"> The Final Total  المجموع النهائي</t>
  </si>
  <si>
    <t>Sub-Total Price With (Installation ) المجموع النهائي بعد قيمة التركيب</t>
  </si>
  <si>
    <t>Sub-Total Price without (Installation &amp;Taxes (VAT)) المجموع النهائي بدون قيمة التركيب والضريبة المضافة</t>
  </si>
  <si>
    <t>The total is determined before and after the added tax value in the cover letter of the customer</t>
  </si>
  <si>
    <t>يتم تحديد الإجمالي قبل وبعد قيمة الضريبة المضافة في خطاب التغطية للعميل</t>
  </si>
  <si>
    <t>10%~20%</t>
  </si>
  <si>
    <t>الإدارة التنفيذية وإدارة مبيعات المشاريع (Sales Department &amp; Executive Management)</t>
  </si>
  <si>
    <t>Variables selling price discounts provided to the customer  المتغيرات بأسعار البيع حسب الخصومات المقدمة للعميل</t>
  </si>
  <si>
    <t>%</t>
  </si>
  <si>
    <t>الإسم والتوقيع Name &amp; Sign</t>
  </si>
  <si>
    <t>تم الإعتماد بواسطة</t>
  </si>
  <si>
    <t>Miscellaneous items Required Total</t>
  </si>
  <si>
    <t>20%~80%</t>
  </si>
  <si>
    <t>10%~15%</t>
  </si>
  <si>
    <t>5%~20%</t>
  </si>
  <si>
    <t>18% From Total Of Purchases</t>
  </si>
  <si>
    <t>Cost (SAR)</t>
  </si>
  <si>
    <t>Sales Price</t>
  </si>
  <si>
    <t xml:space="preserve">Dead Line </t>
  </si>
  <si>
    <t xml:space="preserve">Days Remaining </t>
  </si>
  <si>
    <t>Estimationt Summary</t>
  </si>
  <si>
    <t>Item #</t>
  </si>
  <si>
    <t>Item</t>
  </si>
  <si>
    <t>Cost</t>
  </si>
  <si>
    <t>Installation</t>
  </si>
  <si>
    <t>R814611 R&amp;M</t>
  </si>
  <si>
    <t>Cable cat6A,U/UTP 4p,658 MHZ LSH,WARP</t>
  </si>
  <si>
    <t>Fiber Cable</t>
  </si>
  <si>
    <t>8 Fiber SM armored</t>
  </si>
  <si>
    <t xml:space="preserve">Power cable </t>
  </si>
  <si>
    <t xml:space="preserve">3x4 Sqmm CU\XLPE\PVC  0.6\1KV unarmed outdoor cable </t>
  </si>
  <si>
    <t>Poles</t>
  </si>
  <si>
    <t>6mtr electrical poles &amp; Foundation</t>
  </si>
  <si>
    <t>PVC Conduits</t>
  </si>
  <si>
    <t xml:space="preserve">High pressure plastic pipes UPVC Class 4 (10bar) - 4 inches </t>
  </si>
  <si>
    <t>Duct bank work</t>
  </si>
  <si>
    <t>Supply and installation includes inspection rooms</t>
  </si>
  <si>
    <t>FEC Cabinet</t>
  </si>
  <si>
    <t xml:space="preserve">Transformer for PTZ - VG4-SFPSCKT with cabinet </t>
  </si>
  <si>
    <t>Small Cabinet</t>
  </si>
  <si>
    <t>Transformer for PTZ - VG4-SFPSCKT with cabinet</t>
  </si>
  <si>
    <t>Optical Temination Box</t>
  </si>
  <si>
    <t>Camera side - 8F Cable</t>
  </si>
  <si>
    <t>Control Room</t>
  </si>
  <si>
    <t>EMT Conduits</t>
  </si>
  <si>
    <t>1"x 3mtr Panasonic</t>
  </si>
  <si>
    <t xml:space="preserve">Cable Tray &amp; Accessories </t>
  </si>
  <si>
    <t>200mm Tray &amp; Supports - 2.4 M long</t>
  </si>
  <si>
    <t xml:space="preserve">Small Cabinet </t>
  </si>
  <si>
    <t>Distrubuted Locations</t>
  </si>
  <si>
    <t>Fiber Patch cables</t>
  </si>
  <si>
    <t>Patch Cord LC-Duplex PC - LC-Duplex PC, blue/blue, G.652.D, D/3, F8 2.0x4.1mm, 20mtrs</t>
  </si>
  <si>
    <t>UTP Patch Panels</t>
  </si>
  <si>
    <t>R&amp;M CAT6 24 UTP patch panels</t>
  </si>
  <si>
    <t>UTP Patch cables</t>
  </si>
  <si>
    <t>Patch Cord Cat.6A ISO, U/UTP, 4P, LSZH, gray, RJ45/u-RJ45/u, 3.0 m</t>
  </si>
  <si>
    <t>Glass Wings</t>
  </si>
  <si>
    <t>Single Glass wings &amp; Double Glass wings installation</t>
  </si>
  <si>
    <t>Swing Gate</t>
  </si>
  <si>
    <t>Rotary Swing Gate installation</t>
  </si>
  <si>
    <t>Glass Partition &amp; SS</t>
  </si>
  <si>
    <t>12mm Thickness glass &amp; 1.5mm SS Column</t>
  </si>
  <si>
    <t>Readers</t>
  </si>
  <si>
    <t>Readers installation</t>
  </si>
  <si>
    <t>Camera</t>
  </si>
  <si>
    <t>Indoor Camera installation</t>
  </si>
  <si>
    <t>Cabinet</t>
  </si>
  <si>
    <t>12U Rack</t>
  </si>
  <si>
    <t>PDU</t>
  </si>
  <si>
    <t>6 X BS 1363 UK Socket PDU</t>
  </si>
  <si>
    <t>Network Cable</t>
  </si>
  <si>
    <t>installation cable cat6A,U/UTP 4p,658 MHZ LSH,WARP</t>
  </si>
  <si>
    <t>48 Fiber SM armored</t>
  </si>
  <si>
    <t xml:space="preserve">3x2.5 Sqmm CU\XLPE\PVC  0.6\1KV unarmed outdoor cable </t>
  </si>
  <si>
    <t>Instrument cable / Patch Cable</t>
  </si>
  <si>
    <t xml:space="preserve">8x1.5 Instrument cable for inter connection between Barriers </t>
  </si>
  <si>
    <t>Civil work - Main office</t>
  </si>
  <si>
    <t>Excavation and installation of Flap barriers</t>
  </si>
  <si>
    <t>1"x 3mtr Panasonic ( 5% of total cabling)</t>
  </si>
  <si>
    <t>200mm Tray &amp; Supports - 2.4 M long (14 Locations)</t>
  </si>
  <si>
    <t>Optical Termination Box - Camera/Reader side</t>
  </si>
  <si>
    <t>Venus Box FLA with Lock, 12xE-2000™, SC / 6xLC-Duplex</t>
  </si>
  <si>
    <t>Splice Holder R30/R40, 12x shrink splice protection</t>
  </si>
  <si>
    <t>Heat Shrink Splice Protection 35 mm</t>
  </si>
  <si>
    <t>Pigtail SC PC, blue, G.652.D yellow, C/2, 2.5 m</t>
  </si>
  <si>
    <t>Adapter SC PC, blue, ceramic SM, C, screwable</t>
  </si>
  <si>
    <t>Optical Termination-Control Room</t>
  </si>
  <si>
    <t>19" 1U UniRack2 24xSC-Duplex G.652.D, PC, ceramic, C/2</t>
  </si>
  <si>
    <t>Heat Shrink Splice Protection 45 mm</t>
  </si>
  <si>
    <t>D-Link DMC-515SC</t>
  </si>
  <si>
    <t>Media Converter, single mode, SC</t>
  </si>
  <si>
    <t>MDR-20-12 Power Supply</t>
  </si>
  <si>
    <t xml:space="preserve">DIN-RAIL 12VDC POWER SUPPLY WITH 84 TO 264 VAC INPUT. </t>
  </si>
  <si>
    <t>Cabinet for Media Converter placing</t>
  </si>
  <si>
    <t>DMC-1000 Chassis</t>
  </si>
  <si>
    <t>19 inches 2U height chassis, 100V to 240V AC input, 16 slots</t>
  </si>
  <si>
    <t>DMC-1001</t>
  </si>
  <si>
    <t>Redundant Power Supply</t>
  </si>
  <si>
    <t>FOC Patch cords, Duplex SC-SC, SM, 1 Meters. - Camera or Reader side</t>
  </si>
  <si>
    <t>FOC Patch cords, Duplex SC-SC, SM, 2 Meters. - Control room side</t>
  </si>
  <si>
    <t>Patch Cord Cat.6A ISO, U/UTP, 4P, LSZH, gray, RJ45/u-RJ45/u, 10 m - Camera</t>
  </si>
  <si>
    <t>Patch Cord Cat.6A ISO, U/UTP, 4P, LSZH, gray, RJ45/u-RJ45/u, 10 m - Control</t>
  </si>
  <si>
    <t>Backup Battery -12 V,7 AH</t>
  </si>
  <si>
    <t>Civil work</t>
  </si>
  <si>
    <t>Total Expenses</t>
  </si>
  <si>
    <t>No.</t>
  </si>
  <si>
    <t>Days</t>
  </si>
  <si>
    <t>Month Cost</t>
  </si>
  <si>
    <t>Average Technicians</t>
  </si>
  <si>
    <t>Average Labors/Helpers</t>
  </si>
  <si>
    <t>Average Engineers</t>
  </si>
  <si>
    <t>Supervisor</t>
  </si>
  <si>
    <t>Pick-up Vechicle</t>
  </si>
  <si>
    <t>Small Sedan Vechile</t>
  </si>
  <si>
    <t>Average rental Accommodation in the area (3 Person)</t>
  </si>
  <si>
    <t>Daily Cost</t>
  </si>
  <si>
    <t>Average Rental for Crane</t>
  </si>
  <si>
    <t>Average Rental for Forklift</t>
  </si>
  <si>
    <t>Crane and Forklift LBOR Charge</t>
  </si>
  <si>
    <t>Rank</t>
  </si>
  <si>
    <t>Company Name</t>
  </si>
  <si>
    <t xml:space="preserve">Value </t>
  </si>
  <si>
    <t>Website</t>
  </si>
  <si>
    <t>Arabia Names</t>
  </si>
  <si>
    <t>Marketing Engineer</t>
  </si>
  <si>
    <t>QTY2</t>
  </si>
  <si>
    <t>Sub Total</t>
  </si>
  <si>
    <t>Sub Total2</t>
  </si>
  <si>
    <t>دليل استخدام الجداول
The manual how use tables</t>
  </si>
  <si>
    <t>(1)
Main Materials/Equipment Required for Project+(Attachment)
   البضاعة الأساسية المطلوبة للمشروع+ مرفق بذلك</t>
  </si>
  <si>
    <t>20% ~ 80%</t>
  </si>
  <si>
    <t>يتم إحتساب نسبة الربح من مجموع التكلفة للجدول (1) وكما هي موضحة ولايتم إستخدام نسبة الربح الأدنى للبند وهي 20% إلا بعد إثبات قوة المنافسة بالمشروع.</t>
  </si>
  <si>
    <t xml:space="preserve">(2)
Main Materials/Equipment Required for Project from local Market
 البضاعة الأساسية المطلوبة للمشروع مشتريات داخلية+ مرفق بذلك </t>
  </si>
  <si>
    <t>Ensure that prices for purchases are including VAT.</t>
  </si>
  <si>
    <t xml:space="preserve">التأكد من أن الأسعار للمشتريات شاملة القيمة المضافة. </t>
  </si>
  <si>
    <t>(3)
Miscellaneous items Required for Project +(Attachment)
 أصناف إضافية أخرى مطلوبة للمشروع (مشتريات داخلية) + مرفق بذلك</t>
  </si>
  <si>
    <t>On Profit</t>
  </si>
  <si>
    <t>7% ~ 15%</t>
  </si>
  <si>
    <t>يتم إحتسابها بإضافة قيمة ( 7% إلى 15%) من مجموع تكلفة المشتريات للجداول ، (2،1)مع إخذ موافقة موثقة من الإدارة الفنية.</t>
  </si>
  <si>
    <t>15% ~ 20%</t>
  </si>
  <si>
    <t>Consider adding Tax Value (VAT) from purchasing fo Suppliers.</t>
  </si>
  <si>
    <t xml:space="preserve">مراعاة إضافة ضريبة القيمة المضافة للمشتريات من الموردين. </t>
  </si>
  <si>
    <t>To Not Use The minimum profit rate 7% only after proving the strength of the competitionProject.</t>
  </si>
  <si>
    <t>(4)
License, VMS, Software+(Attachment)
 أصناف رخص وبرمجيات مطلوبة للمشروع  + مرفق بذلك</t>
  </si>
  <si>
    <t>Profit</t>
  </si>
  <si>
    <t>The Sales Profit determain from total cost of table No (4) with Consedering To Not Use The minimum profit rate 5% only after proving the strength of the competitionProject.</t>
  </si>
  <si>
    <t>5% ~ 15%</t>
  </si>
  <si>
    <t>تم إحتساب نسبة الربح من مجموع التكلفة للجدول (4) وكما هي موضحة ولايتم إستخدام نسبة الربح الأدنى للبند وهي 5% إلا بعد إثبات قوة المنافسة بالمشروع.</t>
  </si>
  <si>
    <t>(5)
Sub-Contract 3rd Party Agreement &amp; Civil + (Attachment)
 إتفاقية عمل مقاولين تحت الباطن والأعمال المدنية + مرفق بذلك في حال وجد</t>
  </si>
  <si>
    <t>The cost of civil subcontractor works when it is a subset of the basic or master work.</t>
  </si>
  <si>
    <t>تكلفة أعمال المقاولات المدنية عندما يكون مقاول الباطن جزء فرعي من العمل الأساسي.</t>
  </si>
  <si>
    <t>The cost of the subcontractor when it is the primary part of the work.</t>
  </si>
  <si>
    <t>تكلفة مقاول الباطن عندما يكون هو الجزء الأساسي من العمل.</t>
  </si>
  <si>
    <t>Rent labor from recruitment offices, equipment and heavy machinery as well They are listed Cost Details according to the latest update in other Sheets.</t>
  </si>
  <si>
    <t>Manpower &amp; Machines 
Sheets</t>
  </si>
  <si>
    <t>إيجار العمالة من مكاتب الإستقدام، والمعدات والألات الثقيلة كما 
هي موضحة تكاليفها حسب أخر تحديث في Sheets الأخرى.</t>
  </si>
  <si>
    <t>(6)
تكاليف مباشرة على المشروع
Direct costs on the project</t>
  </si>
  <si>
    <t>On Cost &amp; Profit</t>
  </si>
  <si>
    <t>Taking into consideration the wages of transport, loading and delivery of goods and labor to and from
The project.</t>
  </si>
  <si>
    <t>الأخذ بعين الإعتبار أجور النقل والتحميل والتوصيل للبضاعة والعمالة من وإلى
المشروع.</t>
  </si>
  <si>
    <t>Consider the addition the cost of Portable House/Store Cabin to store materials Especially for remote and remote sites.</t>
  </si>
  <si>
    <t>Manpower Sheet</t>
  </si>
  <si>
    <t>الأخذ بعين الإعتبار إضافة تكلفة وحدة سكن أو مستودع متنقل لحفظ مواد 
المشروع خصوصا للمواقع البعيدة والنائية.</t>
  </si>
  <si>
    <t>(7)
المصاريف العمومية والإدارية
General and administrative expenses</t>
  </si>
  <si>
    <t>The cost of all administrative and general expenses of the division is calculated only in the cost item and with 0% profit margin of the total purchases of Main Equipments tables (1&amp; 2 ) Before VAT from suppliers &amp; Shipping just a Direct Cost from Suppliers.</t>
  </si>
  <si>
    <t>(8)
 التركيب والصيانة والضمان
Installation, Maintenance &amp; Warranty</t>
  </si>
  <si>
    <t>(9)
الناتج النهائي للتكلفة وسعر البيع حسب المعطيات أعلاه
The final cost&amp;Sale Priceas per above data</t>
  </si>
  <si>
    <t>It is strictly prohibited to make a deduction from the final total of the items, but by specifying the intended Discount item, And also the discount within the specified percentages.</t>
  </si>
  <si>
    <t>يمنع منعا باتا عمل خصم من الإجمالي النهائي للبنود، ولكن بتحديد البند المقصود، 
وأيضا الخصم في حدود النسب المحددة.</t>
  </si>
  <si>
    <t>can’t acceptable any discount in the cost and sale price of installation, maintenance and warranty.</t>
  </si>
  <si>
    <t>Never</t>
  </si>
  <si>
    <t>لا مجال للخصم في سعر التكلفة أوالبيع لبند التركيب والصيانة والضمان.</t>
  </si>
  <si>
    <t xml:space="preserve">متوسط تكاليف المصاريف الإدارية والعمومية لأي مشروع هي (13%) وذلك للمعلومية والمراعاة عند إحتساب النسبة النهائية لأي مشروع. بدون أي ربحية (صفر%) </t>
  </si>
  <si>
    <t>Important Notes</t>
  </si>
  <si>
    <t>ملاحظات هامة</t>
  </si>
  <si>
    <t>Must support this Study report with attachment from all 
departments.</t>
  </si>
  <si>
    <t>يجب أن تدعم هذه الدراسة بالمرفقات من جميع الأقسام.</t>
  </si>
  <si>
    <t>Responsibility of the technical department responsible for all 
technical and data as defined above tables (1,2,3) and make sure 
that all data, Quantity, project is calculated with increased the 
provision of work to avoid any future distractions and must be on the 
time.</t>
  </si>
  <si>
    <t xml:space="preserve"> مسئولية مسئول القسم الفني عن جميع المعطيات الفنية والتقنية كما هي محددة بالجداول أعلاه (1,2,3)
 والتأكد بأنه تم إحتساب جميع ماورد بالزيادة لعمل الإحتياط في تفادي الإنحرافات المستقبلية والإلتزام بالوقت
 المحدد للدراسة.</t>
  </si>
  <si>
    <t>Responsibility for the accounts department overseeing the study 
expenses required data analysis and the final output of the cost as
 indicated in schedules above tables also confirm the total of all the 
numbers that have been developed in the study and submission of 
comments, if any.</t>
  </si>
  <si>
    <t xml:space="preserve"> مسئولية قسم الحسابات الإشراف على معطيات الدراسة وتحليل المصاريف المطلوبة والناتج النهائي للتكلفة
 كما هو محدد بالجداول أعلاه والتأكد أيضا من صحة إجمالي جميع الأرقام التي تم وضعها في الدراسة 
وإبداء ملاحظاته إن وجدت.</t>
  </si>
  <si>
    <t>Responsibility of the finance department review data from all sections, validating and express visions and proposals and then delivered to the Executive Director, to start the development of sales prices of projects in coordination with the sales department.</t>
  </si>
  <si>
    <t xml:space="preserve"> مسئولية القسم المالي بمراجعة المعطيات المقدمة من جميع الأقسام والتأكد من صحتها وإبداء الرئي 
والمقترحات ومن ثم تسليمها إلى المدير التنفيذي، للبدء بوضع أسعار البيع بالتنسيق مع قسم مبيعات المشاريع.</t>
  </si>
  <si>
    <t>After completion of the study of all sections must be delivered to the finance department for safekeeping in the projects studies file also with sales Management.</t>
  </si>
  <si>
    <t xml:space="preserve">بعد الإنتهاء من الدراسة من جميع الأقسام يجب أن تسلم إلى القسم المالي لحفظها لديه وبإنشاء ملف 
الدراسات للمشاريع وكما هو الحال نفسه مع إدارة المبيعات. </t>
  </si>
  <si>
    <t>No right at all to anyone looking at this study involved only by Preparers of this study and otherwise will introduce to accountability.</t>
  </si>
  <si>
    <t>لايحق لغير المخولين أعلاه بالمشاركة أو الإطلاع على معلومات هذه الدراسة لما تحتويه من سرية
 المعلومات.</t>
  </si>
  <si>
    <t>No right at all to anyone looking at this study involved only by 
Preparers of this study and otherwise will introduce to accountability.</t>
  </si>
  <si>
    <t xml:space="preserve"> لايحق لأي كان الإطلاع بتاتا على هذه الدراسة إلا من قبل المعنيين المباشرين على هذه الدراسة وخلاف
 ذلك سوف يعرض للمسائلة.</t>
  </si>
  <si>
    <t>Not Allowed any amendment or addition to this study after entitled approved by the departments, only after advice the Executive Director.</t>
  </si>
  <si>
    <t>لايحق لأي كان التعديل على هذه الدراسة بعد إعتمادها من الأقسام، إلا بعد إشعار المدير التنفيذي.</t>
  </si>
  <si>
    <t>Financial official notice the official accounts Department while 
awarding the project, and handed over a copy of the previously 
prepared study and a copy of the sales contract for officially open the project with Accounting, and must open a separate file for each 
project.</t>
  </si>
  <si>
    <t xml:space="preserve"> على مسئول المالية إشعار مسئول الحسابات في حين ترسية المشروع، وتسليمه صورة من الدراسة المعدة
 سابقا وصورة من عقد البيع لإنشاء وفتح المشروع رسميا، ويجب فتح ملف مستقل لكل مشروع. </t>
  </si>
  <si>
    <t>Technical department to provide at least three quotations by 
suppliers so that there will be a clear view of the prices and 
specifications.</t>
  </si>
  <si>
    <t>على القسم الفني توفير ثلاثة تسعيرات على الأقل من قبل الموردين حتى تكون هناك رؤية واضحة للأسعار
 والمواصفات.</t>
  </si>
  <si>
    <t>Fully responsibility from (the Sales Eng / Project Sales) for review all 
the terms of the study project form and to make any comments 
before making any final pricing for the customers.</t>
  </si>
  <si>
    <t>المسئولية الكاملة من قبل (البائع/المهندس) المباشر للعميل، بمراجعة جميع بنود الدراسة وإبداء أي ملاحظات
 قبل عمل أي تسعيرات نهائية للعميل.</t>
  </si>
  <si>
    <t>The project study form is a shared responsibility by all relevant 
departments, so accuracy is required to avoid any negative effects in 
the future.</t>
  </si>
  <si>
    <t xml:space="preserve"> يعتبر نموذج الدراسة مسئولية مشتركة من قبل جميع الأقسام المعنية، ولذلك الدقة مطلوبة لتفادي أي مؤثرات
 سلبية مستقبلا.</t>
  </si>
  <si>
    <t>must be attached and put this study form in shared file that’s 
(final Proposal folder) for each project sharply depending on the 
policy and agreed on steps and stages set up for shared files.</t>
  </si>
  <si>
    <t xml:space="preserve"> يجب إرفاق ووضع نموذج الدراسة في الملف الإلكتروني المشترك والمسمى (العرض النهائي) كل مشروع
 بحدة حسب السياسة المتبعة والمتفق عليها في خطوات ومراحل إعداد الملفات المشتركة.</t>
  </si>
  <si>
    <t>The technical department to open separate file in same Shared 
Project Technical folder to follow up the project so that when we got 
the project.</t>
  </si>
  <si>
    <t>على القسم الفني فتح ملف مستقل لمتابعة المشروع وذلك في حين ترسية المشروع.</t>
  </si>
  <si>
    <t>A basic and main requirement is to attach the study form with all the attachments in the project file with the shared files.</t>
  </si>
  <si>
    <t xml:space="preserve">مطلب أساسي ورئيسي بإرفاق نموذج الدراسة مع كامل المرفقات في ملف المشروع بالملفات المشتركة. </t>
  </si>
  <si>
    <t>It must be deal with all technical and financial data and put it in 
shared Electronic files for Project Division.</t>
  </si>
  <si>
    <t xml:space="preserve"> يجب وضع جميع البيانات الفنية والمالية وكل مايخص المشروع بالملفات المشتركة.</t>
  </si>
  <si>
    <t>تزا</t>
  </si>
  <si>
    <r>
      <t xml:space="preserve">The Sales Profit determain from total cost of table No (1) with Consedering To </t>
    </r>
    <r>
      <rPr>
        <b/>
        <u val="singleAccounting"/>
        <sz val="16"/>
        <rFont val="Century Gothic"/>
        <family val="2"/>
      </rPr>
      <t>Not Use The minimum profit rate 20% only after proving the strength of the competitionProject.</t>
    </r>
  </si>
  <si>
    <r>
      <t>م</t>
    </r>
    <r>
      <rPr>
        <b/>
        <u/>
        <sz val="16"/>
        <color theme="1"/>
        <rFont val="Century Gothic"/>
        <family val="2"/>
      </rPr>
      <t>راعاة إضافة المصاريف الجمركية والتخليص على التكلفة وهي 20% للشحن العادي الإقتصادي، و 28% للشحن السريع. طبعا غير شاملة الظريبة</t>
    </r>
    <r>
      <rPr>
        <b/>
        <sz val="16"/>
        <color theme="1"/>
        <rFont val="Century Gothic"/>
        <family val="2"/>
      </rPr>
      <t>.</t>
    </r>
  </si>
  <si>
    <r>
      <t xml:space="preserve">The Sales Profit determain from total cost of table No (2) with Consedering </t>
    </r>
    <r>
      <rPr>
        <b/>
        <u val="singleAccounting"/>
        <sz val="16"/>
        <color theme="1"/>
        <rFont val="Century Gothic"/>
        <family val="2"/>
      </rPr>
      <t>To Not Use The minimum profit rate 20% only after proving the strength of the competitionProject.</t>
    </r>
  </si>
  <si>
    <r>
      <t>It is calculated by adding</t>
    </r>
    <r>
      <rPr>
        <b/>
        <u val="singleAccounting"/>
        <sz val="16"/>
        <color theme="1"/>
        <rFont val="Century Gothic"/>
        <family val="2"/>
      </rPr>
      <t xml:space="preserve"> 7%  to 15% of the total procurement cost for Tables (1 &amp; 2) also with officially approval of the Technical Department.</t>
    </r>
  </si>
  <si>
    <r>
      <t>ل</t>
    </r>
    <r>
      <rPr>
        <b/>
        <u val="singleAccounting"/>
        <sz val="16"/>
        <color theme="1"/>
        <rFont val="Century Gothic"/>
        <family val="2"/>
      </rPr>
      <t>ايتم إستخدام نسبة الربح الأدنى للبند وهي 7% إلا بعد إثبات قوة المنافسة
بالمشروع.</t>
    </r>
  </si>
  <si>
    <r>
      <t>ت</t>
    </r>
    <r>
      <rPr>
        <b/>
        <u val="singleAccounting"/>
        <sz val="16"/>
        <color theme="1"/>
        <rFont val="Century Gothic"/>
        <family val="2"/>
      </rPr>
      <t>كلفة جميع المصاريف الإدارية والعمومية للقسم، يتم إحتسابها فقط في بند التكاليف وبدون هامش ربح من مجموع المشتريات للأصناف الأساسية للجداول (1 و 2) قبل ضريبة القيمة المضافة من المورد ومصاريف الشحن، قيمة المواد بدون أي مصاريف.</t>
    </r>
  </si>
  <si>
    <r>
      <rPr>
        <b/>
        <u val="singleAccounting"/>
        <sz val="16"/>
        <color theme="1"/>
        <rFont val="Century Gothic"/>
        <family val="2"/>
      </rPr>
      <t>قيمة التركيب يجب أن تكون قيمة متكافئة ومعقولة مع حجم الأعمال المطلوبة بالمشروع مع مراعاة مدة التنفيذ وعدد العمالة</t>
    </r>
    <r>
      <rPr>
        <b/>
        <sz val="16"/>
        <color theme="1"/>
        <rFont val="Century Gothic"/>
        <family val="2"/>
      </rPr>
      <t>.</t>
    </r>
  </si>
  <si>
    <r>
      <t xml:space="preserve">The average cost of administrative and general expenses for any </t>
    </r>
    <r>
      <rPr>
        <b/>
        <u/>
        <sz val="16"/>
        <color theme="1"/>
        <rFont val="Century Gothic"/>
        <family val="2"/>
      </rPr>
      <t>project is (13%) for the information and consideration when calculating the final percentage of any project With 0% profit.</t>
    </r>
  </si>
  <si>
    <r>
      <t xml:space="preserve">considerateness the addition of customs fees and cost clearance. </t>
    </r>
    <r>
      <rPr>
        <b/>
        <u val="singleAccounting"/>
        <sz val="16"/>
        <rFont val="Century Gothic"/>
        <family val="2"/>
      </rPr>
      <t>normal economic Airlines 20%</t>
    </r>
    <r>
      <rPr>
        <b/>
        <sz val="16"/>
        <rFont val="Century Gothic"/>
        <family val="2"/>
      </rPr>
      <t xml:space="preserve">. And if it  </t>
    </r>
    <r>
      <rPr>
        <b/>
        <u val="singleAccounting"/>
        <sz val="16"/>
        <rFont val="Century Gothic"/>
        <family val="2"/>
      </rPr>
      <t>Express Shipping 28%. All Without Custom VAT.</t>
    </r>
  </si>
  <si>
    <r>
      <rPr>
        <b/>
        <u/>
        <sz val="16"/>
        <color theme="1"/>
        <rFont val="Century Gothic"/>
        <family val="2"/>
      </rPr>
      <t xml:space="preserve">For semi-government companies such as Aramco, Sadara, Ma'aden, SABIC and Royal Commission, King Abdullah City) has adopted strategies in terms </t>
    </r>
    <r>
      <rPr>
        <b/>
        <sz val="16"/>
        <color theme="1"/>
        <rFont val="Century Gothic"/>
        <family val="2"/>
      </rPr>
      <t xml:space="preserve">of (specifications, quality, Safety, installation, and extension). In this case, the </t>
    </r>
    <r>
      <rPr>
        <b/>
        <u/>
        <sz val="16"/>
        <color theme="1"/>
        <rFont val="Century Gothic"/>
        <family val="2"/>
      </rPr>
      <t>profitability of the items must be at least 20%.</t>
    </r>
  </si>
  <si>
    <r>
      <t>بالنسبة للشركات الشبه الحكومية مثل (</t>
    </r>
    <r>
      <rPr>
        <b/>
        <u/>
        <sz val="16"/>
        <color theme="1"/>
        <rFont val="Century Gothic"/>
        <family val="2"/>
      </rPr>
      <t>أرامكوا، صدارة، معادن، سابك، الهيئة
الملكية، مدينة الملك عبدالله</t>
    </r>
    <r>
      <rPr>
        <b/>
        <sz val="16"/>
        <color theme="1"/>
        <rFont val="Century Gothic"/>
        <family val="2"/>
      </rPr>
      <t xml:space="preserve">) لديها إستراتيجيات دقيقة متبعة من حيث (المواصفات، والجودة، والسلامة، والتركيب، والتمديد) ولذلك في هذه الحالة يجب أن تكون نسبة </t>
    </r>
    <r>
      <rPr>
        <b/>
        <u/>
        <sz val="16"/>
        <color theme="1"/>
        <rFont val="Century Gothic"/>
        <family val="2"/>
      </rPr>
      <t>ربحية الأصناف على الأقل 20%.</t>
    </r>
  </si>
  <si>
    <r>
      <t xml:space="preserve">The installation is calculated in the sales price column and represents the net installation without any costs. It is calculated from the total cost of all purchases for tables </t>
    </r>
    <r>
      <rPr>
        <b/>
        <u/>
        <sz val="16"/>
        <color theme="1"/>
        <rFont val="Century Gothic"/>
        <family val="2"/>
      </rPr>
      <t>(1&amp;2 ) Before VAT from suppliers &amp; Shipping just a Direct Cost from Suppliers.</t>
    </r>
  </si>
  <si>
    <r>
      <t>يتم إحتساب التركيب في خانة سعر البيع وذلك يمثل صافي التركيب بدون أي تكاليف، ويتم إحتسابه من مجموع تكاليف جميع المشتريات للجداول</t>
    </r>
    <r>
      <rPr>
        <b/>
        <u/>
        <sz val="16"/>
        <color theme="1"/>
        <rFont val="Century Gothic"/>
        <family val="2"/>
      </rPr>
      <t xml:space="preserve"> (1و2) بدون قيمة الضريبة المضافة من المورد أو مصاريف الشحن.</t>
    </r>
  </si>
  <si>
    <r>
      <rPr>
        <b/>
        <u val="singleAccounting"/>
        <sz val="16"/>
        <color theme="1"/>
        <rFont val="Century Gothic"/>
        <family val="2"/>
      </rPr>
      <t xml:space="preserve">Also adding 5% from Total Cost Of Table 4 </t>
    </r>
    <r>
      <rPr>
        <b/>
        <sz val="16"/>
        <color theme="1"/>
        <rFont val="Century Gothic"/>
        <family val="2"/>
      </rPr>
      <t xml:space="preserve">if Avilable that installation &amp; Programing is calculated in the sales price column and represents the net installation without any costs. </t>
    </r>
    <r>
      <rPr>
        <b/>
        <u/>
        <sz val="16"/>
        <color theme="1"/>
        <rFont val="Century Gothic"/>
        <family val="2"/>
      </rPr>
      <t>Note that this does not apply to the BMS systems</t>
    </r>
  </si>
  <si>
    <r>
      <rPr>
        <b/>
        <u/>
        <sz val="16"/>
        <color theme="1"/>
        <rFont val="Century Gothic"/>
        <family val="2"/>
      </rPr>
      <t>وأيضا يتم إحتساب وإضافة (5%) لسعر البرمجة والتركيب وذلك من مجموع تكلفة وقيمة الرمجيات والرخص بالجدول رقم (4)</t>
    </r>
    <r>
      <rPr>
        <b/>
        <sz val="16"/>
        <color theme="1"/>
        <rFont val="Century Gothic"/>
        <family val="2"/>
      </rPr>
      <t xml:space="preserve"> وذلك في حال توفر ذلك.
</t>
    </r>
    <r>
      <rPr>
        <b/>
        <u/>
        <sz val="16"/>
        <color theme="1"/>
        <rFont val="Century Gothic"/>
        <family val="2"/>
      </rPr>
      <t>علما بأن ذلك لايطبق على أنظمة BMS.</t>
    </r>
  </si>
  <si>
    <t>The value of the installation must be equal and reasonable with the size of the work required by the project, as well as the period of implementation and number of employment.</t>
  </si>
  <si>
    <t>Create a list of Guests, Food or Drinks, Decorations, Other Supplies with costs, and Tasks in this worksheet.
Helpful instructions on how to use this worksheet are in cells in this column. Arrow down to get started.</t>
  </si>
  <si>
    <t>Title of this worksheet is in cell at right and next instruction in cell A4.</t>
  </si>
  <si>
    <t>Ahmd Hmdi</t>
  </si>
  <si>
    <t xml:space="preserve"> PO/Contract No</t>
  </si>
  <si>
    <t>Brands</t>
  </si>
  <si>
    <t>Create a Guest list in table starting in cell at right. Next instruction is in cell A10.</t>
  </si>
  <si>
    <t>Brand Name</t>
  </si>
  <si>
    <t>Distrubuter</t>
  </si>
  <si>
    <t>Discount</t>
  </si>
  <si>
    <t>Discount Value</t>
  </si>
  <si>
    <t>Contact Name</t>
  </si>
  <si>
    <t>Contacts</t>
  </si>
  <si>
    <t>Table title is in cell at right.</t>
  </si>
  <si>
    <t>Create a list of Food and Drinks with cost in table starting in cell at right and Task List in table starting in cell E11. Next instruction is in cell A16.</t>
  </si>
  <si>
    <t>Old Price</t>
  </si>
  <si>
    <t xml:space="preserve">New Price </t>
  </si>
  <si>
    <t>Difference</t>
  </si>
  <si>
    <t>Discount Percentage</t>
  </si>
  <si>
    <t>Create a list of Decoration items with cost in table starting in cell at right. Next instruction is in cell A22.</t>
  </si>
  <si>
    <t>Create a list of Other Supplies with cost in table starting in cell at right.</t>
  </si>
  <si>
    <t>Sales PROFIT  20%</t>
  </si>
  <si>
    <t>Configration &amp; Programing</t>
  </si>
  <si>
    <t>Cabling ,Splicing, Crinping &amp; Labling Tags</t>
  </si>
  <si>
    <t>Fees for issuing certificates of  importing goods from out Country (SABER)</t>
  </si>
  <si>
    <t>دراسة تكلفة وميزانية ومدة إنتهاء مشروع
Project Cost &amp; Budgeting and Time bound
(Updated in 2019-08-25)</t>
  </si>
  <si>
    <t>Value added Tax (VAT) (%20 ) from The Sales Total Amount ضريبة القيمة المضافة من إجمالي المبيعات 5%</t>
  </si>
</sst>
</file>

<file path=xl/styles.xml><?xml version="1.0" encoding="utf-8"?>
<styleSheet xmlns="http://schemas.openxmlformats.org/spreadsheetml/2006/main">
  <numFmts count="13">
    <numFmt numFmtId="44" formatCode="_(&quot;$&quot;* #,##0.00_);_(&quot;$&quot;* \(#,##0.00\);_(&quot;$&quot;* &quot;-&quot;??_);_(@_)"/>
    <numFmt numFmtId="43" formatCode="_(* #,##0.00_);_(* \(#,##0.00\);_(* &quot;-&quot;??_);_(@_)"/>
    <numFmt numFmtId="164" formatCode="[$-F800]dddd\,\ mmmm\ dd\,\ yyyy"/>
    <numFmt numFmtId="165" formatCode="_(* #,##0_);_(* \(#,##0\);_(* &quot;-&quot;??_);_(@_)"/>
    <numFmt numFmtId="166" formatCode="[$SAR]\ #,##0_);\([$SAR]\ #,##0\)"/>
    <numFmt numFmtId="167" formatCode="[$AED]\ #,##0_);\([$AED]\ #,##0\)"/>
    <numFmt numFmtId="168" formatCode="_(* #,##0.0_);_(* \(#,##0.0\);_(* &quot;-&quot;??_);_(@_)"/>
    <numFmt numFmtId="169" formatCode="&quot;$&quot;#,##0.00"/>
    <numFmt numFmtId="170" formatCode="_([$$-409]* #,##0_);_([$$-409]* \(#,##0\);_([$$-409]* &quot;-&quot;??_);_(@_)"/>
    <numFmt numFmtId="171" formatCode="[$-409]mmmm\ d\,\ yyyy;@"/>
    <numFmt numFmtId="172" formatCode="[$-409]dddd&quot;, &quot;mmmm&quot; &quot;dd&quot;, &quot;yyyy"/>
    <numFmt numFmtId="173" formatCode="[$SAR-409]&quot; &quot;#,##0"/>
    <numFmt numFmtId="174" formatCode="[$SAR]\ #,##0"/>
  </numFmts>
  <fonts count="63">
    <font>
      <sz val="11"/>
      <color theme="1"/>
      <name val="Calibri"/>
      <family val="2"/>
      <scheme val="minor"/>
    </font>
    <font>
      <sz val="11"/>
      <color theme="1"/>
      <name val="Calibri"/>
      <family val="2"/>
      <scheme val="minor"/>
    </font>
    <font>
      <sz val="12"/>
      <name val="Times New Roman"/>
      <family val="1"/>
    </font>
    <font>
      <sz val="11"/>
      <color indexed="8"/>
      <name val="Calibri"/>
      <family val="2"/>
    </font>
    <font>
      <sz val="11"/>
      <color indexed="8"/>
      <name val="宋体"/>
      <charset val="134"/>
    </font>
    <font>
      <sz val="12"/>
      <name val="宋体"/>
      <charset val="134"/>
    </font>
    <font>
      <sz val="11"/>
      <color theme="1"/>
      <name val="Century Gothic"/>
      <family val="2"/>
    </font>
    <font>
      <sz val="11"/>
      <color theme="1"/>
      <name val="Arial1"/>
    </font>
    <font>
      <sz val="11"/>
      <color theme="0"/>
      <name val="Century Gothic"/>
      <family val="2"/>
    </font>
    <font>
      <b/>
      <sz val="11"/>
      <name val="Century Gothic"/>
      <family val="2"/>
    </font>
    <font>
      <b/>
      <sz val="11"/>
      <color theme="0"/>
      <name val="Century Gothic"/>
      <family val="2"/>
    </font>
    <font>
      <b/>
      <sz val="14"/>
      <color theme="0"/>
      <name val="Cambria"/>
      <family val="1"/>
    </font>
    <font>
      <b/>
      <sz val="9"/>
      <name val="Cambria"/>
      <family val="1"/>
    </font>
    <font>
      <sz val="11"/>
      <name val="Cambria"/>
      <family val="1"/>
    </font>
    <font>
      <sz val="14"/>
      <name val="Cambria"/>
      <family val="1"/>
    </font>
    <font>
      <b/>
      <sz val="9"/>
      <color theme="0"/>
      <name val="Calibri"/>
      <family val="2"/>
      <scheme val="minor"/>
    </font>
    <font>
      <b/>
      <sz val="10"/>
      <color theme="1"/>
      <name val="Century Gothic"/>
      <family val="2"/>
    </font>
    <font>
      <sz val="10"/>
      <color theme="1"/>
      <name val="Century Gothic"/>
      <family val="2"/>
    </font>
    <font>
      <sz val="10"/>
      <color theme="0"/>
      <name val="Century Gothic"/>
      <family val="2"/>
    </font>
    <font>
      <u/>
      <sz val="10"/>
      <color theme="4" tint="-0.499984740745262"/>
      <name val="Century Gothic"/>
      <family val="2"/>
    </font>
    <font>
      <b/>
      <sz val="10"/>
      <color theme="0"/>
      <name val="Century Gothic"/>
      <family val="2"/>
    </font>
    <font>
      <sz val="8"/>
      <color rgb="FF000000"/>
      <name val="Segoe UI"/>
      <family val="2"/>
    </font>
    <font>
      <sz val="10"/>
      <name val="Century Gothic"/>
      <family val="2"/>
    </font>
    <font>
      <sz val="10"/>
      <name val="Calibri"/>
      <family val="2"/>
      <scheme val="minor"/>
    </font>
    <font>
      <sz val="12"/>
      <color theme="3"/>
      <name val="Century Gothic"/>
      <family val="2"/>
    </font>
    <font>
      <b/>
      <sz val="12"/>
      <color theme="3"/>
      <name val="Century Gothic"/>
      <family val="2"/>
    </font>
    <font>
      <sz val="26"/>
      <color theme="3"/>
      <name val="Calibri Light"/>
      <family val="2"/>
      <scheme val="major"/>
    </font>
    <font>
      <sz val="26"/>
      <color theme="3"/>
      <name val="Century Gothic"/>
      <family val="2"/>
    </font>
    <font>
      <b/>
      <sz val="10"/>
      <color theme="3"/>
      <name val="Calibri"/>
      <family val="2"/>
      <scheme val="minor"/>
    </font>
    <font>
      <sz val="10"/>
      <color theme="3"/>
      <name val="Century Gothic"/>
      <family val="2"/>
    </font>
    <font>
      <sz val="10"/>
      <color theme="1"/>
      <name val="Calibri"/>
      <family val="2"/>
      <scheme val="minor"/>
    </font>
    <font>
      <b/>
      <sz val="10"/>
      <color theme="3"/>
      <name val="Calibri"/>
      <family val="1"/>
      <scheme val="minor"/>
    </font>
    <font>
      <b/>
      <sz val="13"/>
      <color rgb="FF1C639E"/>
      <name val="Arial"/>
      <family val="2"/>
    </font>
    <font>
      <b/>
      <sz val="13"/>
      <color rgb="FF1C639E"/>
      <name val="Century Gothic"/>
      <family val="2"/>
    </font>
    <font>
      <b/>
      <sz val="11"/>
      <color rgb="FF595959"/>
      <name val="Arial"/>
      <family val="2"/>
    </font>
    <font>
      <b/>
      <sz val="11"/>
      <color rgb="FF595959"/>
      <name val="Century Gothic"/>
      <family val="2"/>
    </font>
    <font>
      <sz val="12"/>
      <color rgb="FF595959"/>
      <name val="Century Gothic"/>
      <family val="2"/>
    </font>
    <font>
      <b/>
      <u/>
      <sz val="11"/>
      <color rgb="FF1CA1C4"/>
      <name val="Arial"/>
      <family val="2"/>
    </font>
    <font>
      <b/>
      <u/>
      <sz val="11"/>
      <color rgb="FF1CA1C4"/>
      <name val="Century Gothic"/>
      <family val="2"/>
    </font>
    <font>
      <b/>
      <sz val="12"/>
      <color rgb="FF595959"/>
      <name val="Calibri"/>
      <family val="2"/>
    </font>
    <font>
      <b/>
      <sz val="16"/>
      <color theme="1"/>
      <name val="Century Gothic"/>
      <family val="2"/>
    </font>
    <font>
      <b/>
      <sz val="16"/>
      <color theme="0"/>
      <name val="Century Gothic"/>
      <family val="2"/>
    </font>
    <font>
      <b/>
      <sz val="16"/>
      <color theme="1" tint="4.9989318521683403E-2"/>
      <name val="Century Gothic"/>
      <family val="2"/>
    </font>
    <font>
      <b/>
      <sz val="16"/>
      <color rgb="FFFF0000"/>
      <name val="Century Gothic"/>
      <family val="2"/>
    </font>
    <font>
      <b/>
      <u val="singleAccounting"/>
      <sz val="16"/>
      <name val="Century Gothic"/>
      <family val="2"/>
    </font>
    <font>
      <b/>
      <u/>
      <sz val="16"/>
      <color theme="1"/>
      <name val="Century Gothic"/>
      <family val="2"/>
    </font>
    <font>
      <b/>
      <sz val="16"/>
      <color theme="3" tint="-0.499984740745262"/>
      <name val="Century Gothic"/>
      <family val="2"/>
    </font>
    <font>
      <b/>
      <u val="singleAccounting"/>
      <sz val="16"/>
      <color theme="1"/>
      <name val="Century Gothic"/>
      <family val="2"/>
    </font>
    <font>
      <b/>
      <sz val="16"/>
      <name val="Century Gothic"/>
      <family val="2"/>
    </font>
    <font>
      <b/>
      <u/>
      <sz val="16"/>
      <color theme="4" tint="-0.499984740745262"/>
      <name val="Century Gothic"/>
      <family val="2"/>
    </font>
    <font>
      <sz val="18"/>
      <color theme="9"/>
      <name val="Calibri"/>
      <family val="2"/>
      <scheme val="minor"/>
    </font>
    <font>
      <sz val="36"/>
      <color theme="5" tint="-0.499984740745262"/>
      <name val="Century Gothic"/>
      <family val="2"/>
    </font>
    <font>
      <sz val="18"/>
      <color theme="9"/>
      <name val="Century Gothic"/>
      <family val="2"/>
    </font>
    <font>
      <b/>
      <sz val="12"/>
      <color theme="1"/>
      <name val="Century Gothic"/>
      <family val="2"/>
    </font>
    <font>
      <b/>
      <sz val="12"/>
      <color theme="0"/>
      <name val="Century Gothic"/>
      <family val="2"/>
    </font>
    <font>
      <b/>
      <sz val="24"/>
      <color theme="1"/>
      <name val="Century Gothic"/>
      <family val="2"/>
    </font>
    <font>
      <b/>
      <sz val="12"/>
      <color theme="6" tint="-0.24994659260841701"/>
      <name val="Calibri"/>
      <family val="2"/>
      <scheme val="minor"/>
    </font>
    <font>
      <b/>
      <sz val="12"/>
      <color theme="6" tint="-0.499984740745262"/>
      <name val="Century Gothic"/>
      <family val="2"/>
    </font>
    <font>
      <b/>
      <sz val="10"/>
      <name val="Century Gothic"/>
      <family val="2"/>
    </font>
    <font>
      <b/>
      <sz val="12"/>
      <color theme="9"/>
      <name val="Calibri"/>
      <family val="2"/>
      <scheme val="minor"/>
    </font>
    <font>
      <b/>
      <sz val="12"/>
      <color theme="9"/>
      <name val="Century Gothic"/>
      <family val="2"/>
    </font>
    <font>
      <b/>
      <sz val="10"/>
      <color theme="3"/>
      <name val="Calibri Light"/>
      <family val="2"/>
      <scheme val="major"/>
    </font>
    <font>
      <b/>
      <sz val="10"/>
      <color theme="3"/>
      <name val="Century Gothic"/>
      <family val="2"/>
    </font>
  </fonts>
  <fills count="1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3" tint="0.499984740745262"/>
        <bgColor indexed="64"/>
      </patternFill>
    </fill>
    <fill>
      <patternFill patternType="solid">
        <fgColor theme="3" tint="0.749992370372631"/>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FF0000"/>
        <bgColor indexed="64"/>
      </patternFill>
    </fill>
    <fill>
      <patternFill patternType="solid">
        <fgColor theme="0" tint="-4.9989318521683403E-2"/>
        <bgColor indexed="64"/>
      </patternFill>
    </fill>
  </fills>
  <borders count="5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ck">
        <color rgb="FFFF0000"/>
      </right>
      <top style="thin">
        <color indexed="64"/>
      </top>
      <bottom style="thin">
        <color indexed="64"/>
      </bottom>
      <diagonal/>
    </border>
    <border>
      <left/>
      <right/>
      <top/>
      <bottom style="thin">
        <color theme="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ck">
        <color indexed="64"/>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right/>
      <top style="medium">
        <color theme="4" tint="-0.499984740745262"/>
      </top>
      <bottom/>
      <diagonal/>
    </border>
    <border>
      <left/>
      <right/>
      <top/>
      <bottom style="thin">
        <color theme="4" tint="-0.499984740745262"/>
      </bottom>
      <diagonal/>
    </border>
    <border>
      <left/>
      <right style="thin">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theme="0" tint="-0.249977111117893"/>
      </bottom>
      <diagonal/>
    </border>
  </borders>
  <cellStyleXfs count="26">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0" fontId="4" fillId="0" borderId="0">
      <alignment vertical="center"/>
    </xf>
    <xf numFmtId="0" fontId="1" fillId="0" borderId="0"/>
    <xf numFmtId="0" fontId="5" fillId="0" borderId="0"/>
    <xf numFmtId="0" fontId="1" fillId="0" borderId="0"/>
    <xf numFmtId="0" fontId="7" fillId="0" borderId="0"/>
    <xf numFmtId="169" fontId="15" fillId="7" borderId="34" applyAlignment="0" applyProtection="0"/>
    <xf numFmtId="4" fontId="23" fillId="0" borderId="0"/>
    <xf numFmtId="0" fontId="26" fillId="0" borderId="0" applyNumberFormat="0" applyFill="0" applyBorder="0" applyProtection="0">
      <alignment vertical="center"/>
    </xf>
    <xf numFmtId="0" fontId="28" fillId="0" borderId="0" applyNumberFormat="0" applyFill="0" applyProtection="0">
      <alignment vertical="center"/>
    </xf>
    <xf numFmtId="43" fontId="23" fillId="0" borderId="0" applyFont="0" applyFill="0" applyBorder="0" applyAlignment="0" applyProtection="0"/>
    <xf numFmtId="0" fontId="32" fillId="0" borderId="0" applyNumberFormat="0" applyFill="0" applyBorder="0" applyAlignment="0" applyProtection="0">
      <alignment vertical="center" wrapText="1"/>
    </xf>
    <xf numFmtId="0" fontId="34" fillId="0" borderId="0">
      <alignment vertical="center" wrapText="1"/>
    </xf>
    <xf numFmtId="14" fontId="34" fillId="0" borderId="0" applyFont="0" applyBorder="0" applyProtection="0">
      <alignment horizontal="left" vertical="center" wrapText="1"/>
    </xf>
    <xf numFmtId="0" fontId="37" fillId="0" borderId="0" applyNumberFormat="0" applyFill="0" applyBorder="0" applyAlignment="0" applyProtection="0">
      <alignment vertical="center" wrapText="1"/>
    </xf>
    <xf numFmtId="0" fontId="23" fillId="0" borderId="0"/>
    <xf numFmtId="0" fontId="50" fillId="0" borderId="0" applyNumberFormat="0" applyFill="0" applyProtection="0">
      <alignment horizontal="center" vertical="center"/>
    </xf>
    <xf numFmtId="0" fontId="56" fillId="0" borderId="0">
      <alignment horizontal="left"/>
    </xf>
    <xf numFmtId="0" fontId="59" fillId="0" borderId="0">
      <alignment horizontal="left"/>
    </xf>
    <xf numFmtId="0" fontId="61" fillId="0" borderId="0" applyNumberFormat="0" applyFill="0" applyProtection="0">
      <alignment vertical="center"/>
    </xf>
    <xf numFmtId="9" fontId="23" fillId="0" borderId="0" applyFont="0" applyFill="0" applyBorder="0" applyAlignment="0" applyProtection="0"/>
  </cellStyleXfs>
  <cellXfs count="515">
    <xf numFmtId="0" fontId="0" fillId="0" borderId="0" xfId="0"/>
    <xf numFmtId="0" fontId="6" fillId="0" borderId="0" xfId="0" applyFont="1" applyAlignment="1"/>
    <xf numFmtId="165" fontId="11" fillId="2" borderId="18" xfId="2" applyNumberFormat="1" applyFont="1" applyFill="1" applyBorder="1" applyAlignment="1">
      <alignment vertical="center"/>
    </xf>
    <xf numFmtId="165" fontId="11" fillId="2" borderId="16" xfId="2" applyNumberFormat="1" applyFont="1" applyFill="1" applyBorder="1" applyAlignment="1">
      <alignment vertical="center"/>
    </xf>
    <xf numFmtId="165" fontId="11" fillId="2" borderId="7" xfId="2" applyNumberFormat="1" applyFont="1" applyFill="1" applyBorder="1" applyAlignment="1">
      <alignment vertical="center"/>
    </xf>
    <xf numFmtId="0" fontId="6" fillId="2" borderId="0" xfId="0" applyFont="1" applyFill="1"/>
    <xf numFmtId="0" fontId="6" fillId="2" borderId="0" xfId="0" applyFont="1" applyFill="1" applyAlignment="1">
      <alignment horizontal="center"/>
    </xf>
    <xf numFmtId="165" fontId="8" fillId="2" borderId="9" xfId="2" applyNumberFormat="1" applyFont="1" applyFill="1" applyBorder="1" applyAlignment="1">
      <alignment vertical="center"/>
    </xf>
    <xf numFmtId="165" fontId="8" fillId="2" borderId="8" xfId="2" applyNumberFormat="1" applyFont="1" applyFill="1" applyBorder="1" applyAlignment="1">
      <alignment vertical="center"/>
    </xf>
    <xf numFmtId="165" fontId="8" fillId="2" borderId="28" xfId="2" applyNumberFormat="1" applyFont="1" applyFill="1" applyBorder="1" applyAlignment="1">
      <alignment vertical="center"/>
    </xf>
    <xf numFmtId="165" fontId="8" fillId="2" borderId="12" xfId="2" applyNumberFormat="1" applyFont="1" applyFill="1" applyBorder="1" applyAlignment="1">
      <alignment vertical="center"/>
    </xf>
    <xf numFmtId="165" fontId="8" fillId="2" borderId="1" xfId="2" applyNumberFormat="1" applyFont="1" applyFill="1" applyBorder="1" applyAlignment="1">
      <alignment vertical="center"/>
    </xf>
    <xf numFmtId="165" fontId="8" fillId="2" borderId="24" xfId="2" applyNumberFormat="1" applyFont="1" applyFill="1" applyBorder="1" applyAlignment="1">
      <alignment vertical="center"/>
    </xf>
    <xf numFmtId="165" fontId="13" fillId="4" borderId="20" xfId="2" applyNumberFormat="1" applyFont="1" applyFill="1" applyBorder="1" applyAlignment="1">
      <alignment vertical="center"/>
    </xf>
    <xf numFmtId="165" fontId="13" fillId="4" borderId="0" xfId="2" applyNumberFormat="1" applyFont="1" applyFill="1" applyBorder="1" applyAlignment="1">
      <alignment vertical="center"/>
    </xf>
    <xf numFmtId="165" fontId="11" fillId="2" borderId="4" xfId="2" applyNumberFormat="1" applyFont="1" applyFill="1" applyBorder="1" applyAlignment="1">
      <alignment vertical="center"/>
    </xf>
    <xf numFmtId="165" fontId="12" fillId="4" borderId="4" xfId="2" applyNumberFormat="1" applyFont="1" applyFill="1" applyBorder="1" applyAlignment="1">
      <alignment vertical="center"/>
    </xf>
    <xf numFmtId="165" fontId="13" fillId="4" borderId="29" xfId="2" applyNumberFormat="1" applyFont="1" applyFill="1" applyBorder="1" applyAlignment="1">
      <alignment vertical="center"/>
    </xf>
    <xf numFmtId="165" fontId="13" fillId="4" borderId="10" xfId="2" applyNumberFormat="1" applyFont="1" applyFill="1" applyBorder="1" applyAlignment="1">
      <alignment vertical="center"/>
    </xf>
    <xf numFmtId="165" fontId="8" fillId="2" borderId="12" xfId="2" applyNumberFormat="1" applyFont="1" applyFill="1" applyBorder="1" applyAlignment="1">
      <alignment horizontal="left" vertical="center"/>
    </xf>
    <xf numFmtId="165" fontId="14" fillId="4" borderId="10" xfId="2" applyNumberFormat="1" applyFont="1" applyFill="1" applyBorder="1" applyAlignment="1">
      <alignment horizontal="center"/>
    </xf>
    <xf numFmtId="9" fontId="14" fillId="4" borderId="1" xfId="1" applyFont="1" applyFill="1" applyBorder="1" applyAlignment="1">
      <alignment horizontal="center"/>
    </xf>
    <xf numFmtId="166" fontId="9" fillId="2" borderId="0" xfId="2" applyNumberFormat="1" applyFont="1" applyFill="1" applyBorder="1" applyAlignment="1">
      <alignment horizontal="center"/>
    </xf>
    <xf numFmtId="166" fontId="9" fillId="2" borderId="0" xfId="2" applyNumberFormat="1" applyFont="1" applyFill="1" applyAlignment="1">
      <alignment horizontal="center"/>
    </xf>
    <xf numFmtId="166" fontId="9" fillId="2" borderId="1" xfId="2" applyNumberFormat="1" applyFont="1" applyFill="1" applyBorder="1" applyAlignment="1">
      <alignment horizontal="center"/>
    </xf>
    <xf numFmtId="9" fontId="10" fillId="2" borderId="1" xfId="1" applyFont="1" applyFill="1" applyBorder="1" applyAlignment="1">
      <alignment horizontal="center"/>
    </xf>
    <xf numFmtId="0" fontId="6" fillId="0" borderId="0" xfId="0" applyFont="1" applyAlignment="1">
      <alignment horizontal="center"/>
    </xf>
    <xf numFmtId="165" fontId="11" fillId="2" borderId="7" xfId="2" applyNumberFormat="1" applyFont="1" applyFill="1" applyBorder="1" applyAlignment="1">
      <alignment horizontal="center"/>
    </xf>
    <xf numFmtId="165" fontId="12" fillId="4" borderId="4" xfId="2" applyNumberFormat="1" applyFont="1" applyFill="1" applyBorder="1" applyAlignment="1">
      <alignment horizontal="center"/>
    </xf>
    <xf numFmtId="0" fontId="0" fillId="0" borderId="0" xfId="0" applyAlignment="1">
      <alignment horizontal="center"/>
    </xf>
    <xf numFmtId="165" fontId="11" fillId="2" borderId="33" xfId="2" applyNumberFormat="1" applyFont="1" applyFill="1" applyBorder="1" applyAlignment="1">
      <alignment horizontal="center"/>
    </xf>
    <xf numFmtId="0" fontId="17" fillId="0" borderId="0" xfId="0" applyFont="1" applyAlignment="1">
      <alignment vertical="center"/>
    </xf>
    <xf numFmtId="165" fontId="16" fillId="2" borderId="11" xfId="2" applyNumberFormat="1" applyFont="1" applyFill="1" applyBorder="1" applyAlignment="1">
      <alignment vertical="center"/>
    </xf>
    <xf numFmtId="165" fontId="16" fillId="2" borderId="0" xfId="2" applyNumberFormat="1" applyFont="1" applyFill="1" applyBorder="1" applyAlignment="1">
      <alignment vertical="center"/>
    </xf>
    <xf numFmtId="165" fontId="17" fillId="2" borderId="0" xfId="2" applyNumberFormat="1" applyFont="1" applyFill="1" applyBorder="1" applyAlignment="1">
      <alignment horizontal="left" vertical="center"/>
    </xf>
    <xf numFmtId="165" fontId="19" fillId="2" borderId="0" xfId="2" applyNumberFormat="1" applyFont="1" applyFill="1" applyBorder="1" applyAlignment="1">
      <alignment vertical="center"/>
    </xf>
    <xf numFmtId="165" fontId="16" fillId="0" borderId="11" xfId="2" applyNumberFormat="1" applyFont="1" applyBorder="1" applyAlignment="1">
      <alignment vertical="center"/>
    </xf>
    <xf numFmtId="165" fontId="16" fillId="0" borderId="0" xfId="2" applyNumberFormat="1" applyFont="1" applyBorder="1" applyAlignment="1">
      <alignment vertical="center"/>
    </xf>
    <xf numFmtId="165" fontId="17" fillId="0" borderId="0" xfId="2" applyNumberFormat="1" applyFont="1" applyBorder="1" applyAlignment="1">
      <alignment horizontal="left" vertical="center"/>
    </xf>
    <xf numFmtId="165" fontId="19" fillId="0" borderId="0" xfId="2" applyNumberFormat="1" applyFont="1" applyBorder="1" applyAlignment="1">
      <alignment vertical="center"/>
    </xf>
    <xf numFmtId="165" fontId="20" fillId="2" borderId="11" xfId="2" applyNumberFormat="1" applyFont="1" applyFill="1" applyBorder="1" applyAlignment="1">
      <alignment vertical="center"/>
    </xf>
    <xf numFmtId="165" fontId="16" fillId="4" borderId="11" xfId="2" applyNumberFormat="1" applyFont="1" applyFill="1" applyBorder="1" applyAlignment="1">
      <alignment horizontal="center" vertical="center"/>
    </xf>
    <xf numFmtId="165" fontId="16" fillId="4" borderId="0" xfId="2" applyNumberFormat="1" applyFont="1" applyFill="1" applyBorder="1" applyAlignment="1">
      <alignment horizontal="center" vertical="center"/>
    </xf>
    <xf numFmtId="165" fontId="16" fillId="4" borderId="38" xfId="2" applyNumberFormat="1" applyFont="1" applyFill="1" applyBorder="1" applyAlignment="1">
      <alignment vertical="center"/>
    </xf>
    <xf numFmtId="165" fontId="16" fillId="4" borderId="14" xfId="2" applyNumberFormat="1" applyFont="1" applyFill="1" applyBorder="1" applyAlignment="1">
      <alignment vertical="center"/>
    </xf>
    <xf numFmtId="0" fontId="17" fillId="0" borderId="0" xfId="0" applyFont="1"/>
    <xf numFmtId="4" fontId="22" fillId="6" borderId="42" xfId="12" applyFont="1" applyFill="1" applyBorder="1" applyAlignment="1">
      <alignment horizontal="right" vertical="center" indent="1"/>
    </xf>
    <xf numFmtId="39" fontId="24" fillId="6" borderId="42" xfId="12" applyNumberFormat="1" applyFont="1" applyFill="1" applyBorder="1" applyAlignment="1">
      <alignment horizontal="left"/>
    </xf>
    <xf numFmtId="4" fontId="22" fillId="6" borderId="42" xfId="12" applyFont="1" applyFill="1" applyBorder="1"/>
    <xf numFmtId="4" fontId="22" fillId="6" borderId="0" xfId="12" applyFont="1" applyFill="1" applyAlignment="1">
      <alignment horizontal="left" vertical="center" indent="1"/>
    </xf>
    <xf numFmtId="171" fontId="25" fillId="6" borderId="0" xfId="12" applyNumberFormat="1" applyFont="1" applyFill="1" applyBorder="1" applyAlignment="1">
      <alignment horizontal="left" vertical="center"/>
    </xf>
    <xf numFmtId="4" fontId="27" fillId="6" borderId="0" xfId="13" applyNumberFormat="1" applyFont="1" applyFill="1" applyAlignment="1">
      <alignment vertical="center"/>
    </xf>
    <xf numFmtId="4" fontId="22" fillId="0" borderId="0" xfId="12" applyFont="1" applyAlignment="1">
      <alignment horizontal="left" vertical="center" indent="1"/>
    </xf>
    <xf numFmtId="0" fontId="24" fillId="6" borderId="0" xfId="12" applyNumberFormat="1" applyFont="1" applyFill="1" applyBorder="1" applyAlignment="1">
      <alignment horizontal="left" vertical="center"/>
    </xf>
    <xf numFmtId="4" fontId="22" fillId="2" borderId="2" xfId="12" applyFont="1" applyFill="1" applyBorder="1" applyAlignment="1">
      <alignment horizontal="left" vertical="center" indent="1"/>
    </xf>
    <xf numFmtId="4" fontId="22" fillId="9" borderId="2" xfId="12" applyFont="1" applyFill="1" applyBorder="1" applyAlignment="1">
      <alignment horizontal="left" vertical="center" indent="1"/>
    </xf>
    <xf numFmtId="0" fontId="29" fillId="9" borderId="2" xfId="14" applyNumberFormat="1" applyFont="1" applyFill="1" applyBorder="1" applyProtection="1">
      <alignment vertical="center"/>
    </xf>
    <xf numFmtId="39" fontId="29" fillId="9" borderId="2" xfId="14" applyNumberFormat="1" applyFont="1" applyFill="1" applyBorder="1">
      <alignment vertical="center"/>
    </xf>
    <xf numFmtId="3" fontId="22" fillId="10" borderId="2" xfId="12" applyNumberFormat="1" applyFont="1" applyFill="1" applyBorder="1" applyAlignment="1">
      <alignment horizontal="left" vertical="center" indent="1"/>
    </xf>
    <xf numFmtId="4" fontId="22" fillId="4" borderId="2" xfId="12" applyFont="1" applyFill="1" applyBorder="1" applyAlignment="1">
      <alignment horizontal="left" vertical="center" indent="1"/>
    </xf>
    <xf numFmtId="4" fontId="22" fillId="4" borderId="2" xfId="12" applyFont="1" applyFill="1" applyBorder="1"/>
    <xf numFmtId="165" fontId="17" fillId="4" borderId="2" xfId="15" applyNumberFormat="1" applyFont="1" applyFill="1" applyBorder="1" applyAlignment="1">
      <alignment horizontal="right" indent="1"/>
    </xf>
    <xf numFmtId="165" fontId="29" fillId="4" borderId="2" xfId="15" applyNumberFormat="1" applyFont="1" applyFill="1" applyBorder="1" applyAlignment="1">
      <alignment vertical="center"/>
    </xf>
    <xf numFmtId="0" fontId="29" fillId="4" borderId="2" xfId="14" applyNumberFormat="1" applyFont="1" applyFill="1" applyBorder="1" applyProtection="1">
      <alignment vertical="center"/>
    </xf>
    <xf numFmtId="4" fontId="22" fillId="11" borderId="0" xfId="12" applyFont="1" applyFill="1"/>
    <xf numFmtId="4" fontId="22" fillId="0" borderId="0" xfId="12" applyFont="1"/>
    <xf numFmtId="39" fontId="22" fillId="11" borderId="0" xfId="12" applyNumberFormat="1" applyFont="1" applyFill="1" applyAlignment="1"/>
    <xf numFmtId="4" fontId="22" fillId="11" borderId="0" xfId="12" applyFont="1" applyFill="1" applyAlignment="1">
      <alignment horizontal="center"/>
    </xf>
    <xf numFmtId="39" fontId="22" fillId="0" borderId="0" xfId="12" applyNumberFormat="1" applyFont="1" applyAlignment="1"/>
    <xf numFmtId="4" fontId="23" fillId="11" borderId="2" xfId="12" applyFont="1" applyFill="1" applyBorder="1" applyAlignment="1">
      <alignment horizontal="left" vertical="center" indent="1"/>
    </xf>
    <xf numFmtId="0" fontId="28" fillId="0" borderId="2" xfId="14" applyNumberFormat="1" applyFill="1" applyBorder="1" applyProtection="1">
      <alignment vertical="center"/>
    </xf>
    <xf numFmtId="39" fontId="28" fillId="0" borderId="2" xfId="14" applyNumberFormat="1" applyFill="1" applyBorder="1">
      <alignment vertical="center"/>
    </xf>
    <xf numFmtId="4" fontId="23" fillId="0" borderId="0" xfId="12" applyFont="1" applyAlignment="1">
      <alignment horizontal="left" vertical="center" indent="1"/>
    </xf>
    <xf numFmtId="3" fontId="23" fillId="11" borderId="2" xfId="12" applyNumberFormat="1" applyFont="1" applyFill="1" applyBorder="1" applyAlignment="1">
      <alignment horizontal="left" vertical="center" indent="1"/>
    </xf>
    <xf numFmtId="4" fontId="23" fillId="0" borderId="2" xfId="12" applyBorder="1"/>
    <xf numFmtId="165" fontId="30" fillId="11" borderId="2" xfId="15" applyNumberFormat="1" applyFont="1" applyFill="1" applyBorder="1" applyAlignment="1">
      <alignment horizontal="right" indent="1"/>
    </xf>
    <xf numFmtId="4" fontId="23" fillId="11" borderId="0" xfId="12" applyFont="1" applyFill="1"/>
    <xf numFmtId="4" fontId="31" fillId="12" borderId="0" xfId="12" applyFont="1" applyFill="1" applyBorder="1" applyAlignment="1">
      <alignment vertical="center"/>
    </xf>
    <xf numFmtId="37" fontId="31" fillId="8" borderId="0" xfId="12" applyNumberFormat="1" applyFont="1" applyFill="1" applyBorder="1" applyAlignment="1">
      <alignment vertical="center"/>
    </xf>
    <xf numFmtId="4" fontId="23" fillId="0" borderId="0" xfId="12" applyFont="1"/>
    <xf numFmtId="39" fontId="23" fillId="11" borderId="0" xfId="12" applyNumberFormat="1" applyFont="1" applyFill="1" applyAlignment="1"/>
    <xf numFmtId="4" fontId="23" fillId="11" borderId="0" xfId="12" applyFill="1" applyAlignment="1">
      <alignment horizontal="center"/>
    </xf>
    <xf numFmtId="39" fontId="23" fillId="0" borderId="0" xfId="12" applyNumberFormat="1" applyFont="1" applyAlignment="1"/>
    <xf numFmtId="0" fontId="35" fillId="0" borderId="0" xfId="17" applyFont="1">
      <alignment vertical="center" wrapText="1"/>
    </xf>
    <xf numFmtId="0" fontId="35" fillId="0" borderId="47" xfId="17" applyFont="1" applyBorder="1">
      <alignment vertical="center" wrapText="1"/>
    </xf>
    <xf numFmtId="0" fontId="35" fillId="0" borderId="0" xfId="18" applyNumberFormat="1" applyFont="1" applyFill="1" applyAlignment="1" applyProtection="1">
      <alignment horizontal="left" vertical="center" wrapText="1"/>
    </xf>
    <xf numFmtId="173" fontId="36" fillId="0" borderId="0" xfId="17" applyNumberFormat="1" applyFont="1" applyAlignment="1">
      <alignment horizontal="center" vertical="center" wrapText="1"/>
    </xf>
    <xf numFmtId="0" fontId="38" fillId="0" borderId="0" xfId="19" applyFont="1">
      <alignment vertical="center" wrapText="1"/>
    </xf>
    <xf numFmtId="0" fontId="39" fillId="0" borderId="0" xfId="17" applyFont="1" applyAlignment="1">
      <alignment horizontal="center" vertical="center" wrapText="1"/>
    </xf>
    <xf numFmtId="14" fontId="35" fillId="0" borderId="0" xfId="18" applyFont="1" applyFill="1" applyAlignment="1" applyProtection="1">
      <alignment horizontal="left" vertical="center" wrapText="1"/>
    </xf>
    <xf numFmtId="39" fontId="29" fillId="3" borderId="2" xfId="14" applyNumberFormat="1" applyFont="1" applyFill="1" applyBorder="1">
      <alignment vertical="center"/>
    </xf>
    <xf numFmtId="4" fontId="29" fillId="12" borderId="0" xfId="0" applyNumberFormat="1" applyFont="1" applyFill="1" applyBorder="1" applyAlignment="1" applyProtection="1">
      <alignment vertical="center"/>
    </xf>
    <xf numFmtId="37" fontId="29" fillId="8" borderId="0" xfId="0" applyNumberFormat="1" applyFont="1" applyFill="1" applyBorder="1" applyAlignment="1" applyProtection="1">
      <alignment vertical="center"/>
    </xf>
    <xf numFmtId="37" fontId="29" fillId="0" borderId="0" xfId="0" applyNumberFormat="1" applyFont="1" applyFill="1" applyBorder="1" applyAlignment="1" applyProtection="1">
      <alignment vertical="center"/>
    </xf>
    <xf numFmtId="0" fontId="17" fillId="0" borderId="0" xfId="0" applyFont="1"/>
    <xf numFmtId="165" fontId="40" fillId="4" borderId="38" xfId="2" applyNumberFormat="1" applyFont="1" applyFill="1" applyBorder="1" applyAlignment="1">
      <alignment vertical="center"/>
    </xf>
    <xf numFmtId="165" fontId="40" fillId="4" borderId="14" xfId="2" applyNumberFormat="1" applyFont="1" applyFill="1" applyBorder="1" applyAlignment="1">
      <alignment vertical="center"/>
    </xf>
    <xf numFmtId="165" fontId="40" fillId="2" borderId="11" xfId="2" applyNumberFormat="1" applyFont="1" applyFill="1" applyBorder="1" applyAlignment="1">
      <alignment vertical="center"/>
    </xf>
    <xf numFmtId="165" fontId="40" fillId="2" borderId="0" xfId="2" applyNumberFormat="1" applyFont="1" applyFill="1" applyBorder="1" applyAlignment="1">
      <alignment vertical="center"/>
    </xf>
    <xf numFmtId="165" fontId="40" fillId="0" borderId="11" xfId="2" applyNumberFormat="1" applyFont="1" applyBorder="1" applyAlignment="1">
      <alignment vertical="center"/>
    </xf>
    <xf numFmtId="165" fontId="40" fillId="0" borderId="0" xfId="2" applyNumberFormat="1" applyFont="1" applyBorder="1" applyAlignment="1">
      <alignment vertical="center"/>
    </xf>
    <xf numFmtId="165" fontId="41" fillId="2" borderId="11" xfId="2" applyNumberFormat="1" applyFont="1" applyFill="1" applyBorder="1" applyAlignment="1">
      <alignment vertical="center"/>
    </xf>
    <xf numFmtId="165" fontId="40" fillId="4" borderId="11" xfId="2" applyNumberFormat="1" applyFont="1" applyFill="1" applyBorder="1" applyAlignment="1">
      <alignment horizontal="center" vertical="center"/>
    </xf>
    <xf numFmtId="165" fontId="40" fillId="4" borderId="0" xfId="2" applyNumberFormat="1" applyFont="1" applyFill="1" applyBorder="1" applyAlignment="1">
      <alignment horizontal="center" vertical="center"/>
    </xf>
    <xf numFmtId="165" fontId="40" fillId="4" borderId="23" xfId="2" applyNumberFormat="1" applyFont="1" applyFill="1" applyBorder="1" applyAlignment="1">
      <alignment horizontal="center" vertical="center"/>
    </xf>
    <xf numFmtId="165" fontId="40" fillId="2" borderId="13" xfId="2" applyNumberFormat="1" applyFont="1" applyFill="1" applyBorder="1" applyAlignment="1">
      <alignment horizontal="center" vertical="center"/>
    </xf>
    <xf numFmtId="165" fontId="40" fillId="2" borderId="2" xfId="2" applyNumberFormat="1" applyFont="1" applyFill="1" applyBorder="1" applyAlignment="1">
      <alignment vertical="center"/>
    </xf>
    <xf numFmtId="165" fontId="40" fillId="2" borderId="2" xfId="2" applyNumberFormat="1" applyFont="1" applyFill="1" applyBorder="1" applyAlignment="1">
      <alignment horizontal="center" vertical="center"/>
    </xf>
    <xf numFmtId="165" fontId="40" fillId="0" borderId="0" xfId="2" applyNumberFormat="1" applyFont="1" applyFill="1" applyBorder="1" applyAlignment="1">
      <alignment horizontal="right" vertical="center"/>
    </xf>
    <xf numFmtId="165" fontId="40" fillId="8" borderId="0" xfId="2" applyNumberFormat="1" applyFont="1" applyFill="1" applyBorder="1" applyAlignment="1">
      <alignment horizontal="right" vertical="center"/>
    </xf>
    <xf numFmtId="165" fontId="42" fillId="2" borderId="2" xfId="2" applyNumberFormat="1" applyFont="1" applyFill="1" applyBorder="1" applyAlignment="1">
      <alignment horizontal="center" vertical="center"/>
    </xf>
    <xf numFmtId="165" fontId="40" fillId="6" borderId="38" xfId="2" applyNumberFormat="1" applyFont="1" applyFill="1" applyBorder="1" applyAlignment="1">
      <alignment vertical="center"/>
    </xf>
    <xf numFmtId="165" fontId="40" fillId="6" borderId="35" xfId="2" applyNumberFormat="1" applyFont="1" applyFill="1" applyBorder="1" applyAlignment="1">
      <alignment vertical="center"/>
    </xf>
    <xf numFmtId="165" fontId="40" fillId="2" borderId="14" xfId="2" applyNumberFormat="1" applyFont="1" applyFill="1" applyBorder="1" applyAlignment="1">
      <alignment vertical="center"/>
    </xf>
    <xf numFmtId="165" fontId="42" fillId="2" borderId="14" xfId="2" applyNumberFormat="1" applyFont="1" applyFill="1" applyBorder="1" applyAlignment="1">
      <alignment vertical="center"/>
    </xf>
    <xf numFmtId="165" fontId="42" fillId="2" borderId="14" xfId="2" applyNumberFormat="1" applyFont="1" applyFill="1" applyBorder="1" applyAlignment="1">
      <alignment horizontal="center" vertical="center"/>
    </xf>
    <xf numFmtId="165" fontId="40" fillId="2" borderId="14" xfId="2" applyNumberFormat="1" applyFont="1" applyFill="1" applyBorder="1" applyAlignment="1">
      <alignment horizontal="center" vertical="center"/>
    </xf>
    <xf numFmtId="165" fontId="41" fillId="2" borderId="2" xfId="2" applyNumberFormat="1" applyFont="1" applyFill="1" applyBorder="1" applyAlignment="1">
      <alignment vertical="center"/>
    </xf>
    <xf numFmtId="165" fontId="41" fillId="2" borderId="0" xfId="2" applyNumberFormat="1" applyFont="1" applyFill="1" applyBorder="1" applyAlignment="1">
      <alignment horizontal="center" vertical="center"/>
    </xf>
    <xf numFmtId="9" fontId="41" fillId="2" borderId="2" xfId="1" applyFont="1" applyFill="1" applyBorder="1" applyAlignment="1">
      <alignment vertical="center"/>
    </xf>
    <xf numFmtId="165" fontId="40" fillId="6" borderId="2" xfId="2" applyNumberFormat="1" applyFont="1" applyFill="1" applyBorder="1" applyAlignment="1">
      <alignment horizontal="center" vertical="center"/>
    </xf>
    <xf numFmtId="165" fontId="40" fillId="6" borderId="4" xfId="2" applyNumberFormat="1" applyFont="1" applyFill="1" applyBorder="1" applyAlignment="1">
      <alignment vertical="center"/>
    </xf>
    <xf numFmtId="165" fontId="40" fillId="6" borderId="2" xfId="2" applyNumberFormat="1" applyFont="1" applyFill="1" applyBorder="1" applyAlignment="1">
      <alignment vertical="center" wrapText="1"/>
    </xf>
    <xf numFmtId="165" fontId="40" fillId="6" borderId="3" xfId="2" applyNumberFormat="1" applyFont="1" applyFill="1" applyBorder="1" applyAlignment="1">
      <alignment vertical="center" wrapText="1"/>
    </xf>
    <xf numFmtId="9" fontId="41" fillId="4" borderId="0" xfId="1" applyFont="1" applyFill="1" applyBorder="1" applyAlignment="1">
      <alignment vertical="center"/>
    </xf>
    <xf numFmtId="165" fontId="48" fillId="6" borderId="49" xfId="2" applyNumberFormat="1" applyFont="1" applyFill="1" applyBorder="1" applyAlignment="1">
      <alignment vertical="center"/>
    </xf>
    <xf numFmtId="165" fontId="41" fillId="4" borderId="49" xfId="2" applyNumberFormat="1" applyFont="1" applyFill="1" applyBorder="1" applyAlignment="1">
      <alignment horizontal="center" vertical="center"/>
    </xf>
    <xf numFmtId="0" fontId="40" fillId="0" borderId="51" xfId="0" applyFont="1" applyBorder="1" applyAlignment="1">
      <alignment horizontal="center" vertical="center"/>
    </xf>
    <xf numFmtId="0" fontId="40" fillId="0" borderId="52" xfId="0" applyFont="1" applyBorder="1" applyAlignment="1">
      <alignment horizontal="center" vertical="center"/>
    </xf>
    <xf numFmtId="0" fontId="40" fillId="0" borderId="21" xfId="0" applyFont="1" applyBorder="1" applyAlignment="1">
      <alignment horizontal="center" vertical="center"/>
    </xf>
    <xf numFmtId="0" fontId="40" fillId="0" borderId="49" xfId="0" applyFont="1" applyBorder="1" applyAlignment="1">
      <alignment horizontal="center" vertical="center"/>
    </xf>
    <xf numFmtId="0" fontId="40" fillId="0" borderId="0" xfId="0" applyFont="1" applyAlignment="1"/>
    <xf numFmtId="0" fontId="40" fillId="0" borderId="0" xfId="0" applyFont="1" applyAlignment="1">
      <alignment vertical="center"/>
    </xf>
    <xf numFmtId="0" fontId="40" fillId="0" borderId="0" xfId="0" applyFont="1"/>
    <xf numFmtId="165" fontId="40" fillId="2" borderId="0" xfId="2" applyNumberFormat="1" applyFont="1" applyFill="1" applyBorder="1" applyAlignment="1">
      <alignment horizontal="left" vertical="center"/>
    </xf>
    <xf numFmtId="165" fontId="49" fillId="2" borderId="0" xfId="2" applyNumberFormat="1" applyFont="1" applyFill="1" applyBorder="1" applyAlignment="1">
      <alignment vertical="center"/>
    </xf>
    <xf numFmtId="165" fontId="49" fillId="2" borderId="23" xfId="2" applyNumberFormat="1" applyFont="1" applyFill="1" applyBorder="1" applyAlignment="1">
      <alignment vertical="center"/>
    </xf>
    <xf numFmtId="165" fontId="40" fillId="0" borderId="0" xfId="2" applyNumberFormat="1" applyFont="1" applyBorder="1" applyAlignment="1">
      <alignment horizontal="left" vertical="center"/>
    </xf>
    <xf numFmtId="165" fontId="49" fillId="0" borderId="0" xfId="2" applyNumberFormat="1" applyFont="1" applyBorder="1" applyAlignment="1">
      <alignment vertical="center"/>
    </xf>
    <xf numFmtId="165" fontId="49" fillId="0" borderId="23" xfId="2" applyNumberFormat="1" applyFont="1" applyBorder="1" applyAlignment="1">
      <alignment vertical="center"/>
    </xf>
    <xf numFmtId="9" fontId="40" fillId="2" borderId="23" xfId="1" applyFont="1" applyFill="1" applyBorder="1" applyAlignment="1">
      <alignment vertical="center"/>
    </xf>
    <xf numFmtId="9" fontId="40" fillId="0" borderId="23" xfId="1" applyFont="1" applyBorder="1" applyAlignment="1">
      <alignment vertical="center"/>
    </xf>
    <xf numFmtId="165" fontId="40" fillId="6" borderId="13" xfId="2" applyNumberFormat="1" applyFont="1" applyFill="1" applyBorder="1" applyAlignment="1">
      <alignment horizontal="center" vertical="center"/>
    </xf>
    <xf numFmtId="0" fontId="40" fillId="4" borderId="2" xfId="0" applyFont="1" applyFill="1" applyBorder="1" applyAlignment="1">
      <alignment horizontal="left"/>
    </xf>
    <xf numFmtId="170" fontId="40" fillId="4" borderId="2" xfId="3" applyNumberFormat="1" applyFont="1" applyFill="1" applyBorder="1" applyAlignment="1">
      <alignment horizontal="center" vertical="center"/>
    </xf>
    <xf numFmtId="9" fontId="40" fillId="4" borderId="2" xfId="1" applyFont="1" applyFill="1" applyBorder="1" applyAlignment="1">
      <alignment horizontal="center" vertical="center"/>
    </xf>
    <xf numFmtId="0" fontId="40" fillId="4" borderId="2" xfId="0" applyFont="1" applyFill="1" applyBorder="1" applyAlignment="1">
      <alignment horizontal="center" vertical="center"/>
    </xf>
    <xf numFmtId="165" fontId="40" fillId="4" borderId="2" xfId="2" applyNumberFormat="1" applyFont="1" applyFill="1" applyBorder="1" applyAlignment="1">
      <alignment vertical="center"/>
    </xf>
    <xf numFmtId="167" fontId="40" fillId="4" borderId="0" xfId="2" applyNumberFormat="1" applyFont="1" applyFill="1" applyBorder="1" applyAlignment="1">
      <alignment vertical="center"/>
    </xf>
    <xf numFmtId="165" fontId="40" fillId="0" borderId="7" xfId="2" applyNumberFormat="1" applyFont="1" applyFill="1" applyBorder="1" applyAlignment="1">
      <alignment vertical="center"/>
    </xf>
    <xf numFmtId="166" fontId="40" fillId="0" borderId="23" xfId="1" applyNumberFormat="1" applyFont="1" applyBorder="1" applyAlignment="1">
      <alignment vertical="center"/>
    </xf>
    <xf numFmtId="9" fontId="40" fillId="3" borderId="21" xfId="1" applyFont="1" applyFill="1" applyBorder="1" applyAlignment="1">
      <alignment vertical="center"/>
    </xf>
    <xf numFmtId="165" fontId="40" fillId="0" borderId="0" xfId="2" applyNumberFormat="1" applyFont="1" applyFill="1" applyBorder="1" applyAlignment="1">
      <alignment vertical="center"/>
    </xf>
    <xf numFmtId="165" fontId="40" fillId="0" borderId="6" xfId="2" applyNumberFormat="1" applyFont="1" applyFill="1" applyBorder="1" applyAlignment="1">
      <alignment vertical="center"/>
    </xf>
    <xf numFmtId="9" fontId="40" fillId="0" borderId="0" xfId="1" applyFont="1" applyBorder="1" applyAlignment="1">
      <alignment vertical="center"/>
    </xf>
    <xf numFmtId="165" fontId="40" fillId="8" borderId="11" xfId="2" applyNumberFormat="1" applyFont="1" applyFill="1" applyBorder="1" applyAlignment="1">
      <alignment vertical="center"/>
    </xf>
    <xf numFmtId="165" fontId="40" fillId="8" borderId="0" xfId="2" applyNumberFormat="1" applyFont="1" applyFill="1" applyBorder="1" applyAlignment="1">
      <alignment vertical="center"/>
    </xf>
    <xf numFmtId="9" fontId="40" fillId="8" borderId="23" xfId="1" applyFont="1" applyFill="1" applyBorder="1" applyAlignment="1">
      <alignment vertical="center"/>
    </xf>
    <xf numFmtId="0" fontId="40" fillId="8" borderId="0" xfId="0" applyFont="1" applyFill="1"/>
    <xf numFmtId="165" fontId="40" fillId="4" borderId="14" xfId="2" applyNumberFormat="1" applyFont="1" applyFill="1" applyBorder="1" applyAlignment="1">
      <alignment horizontal="left" vertical="center"/>
    </xf>
    <xf numFmtId="165" fontId="40" fillId="4" borderId="10" xfId="2" applyNumberFormat="1" applyFont="1" applyFill="1" applyBorder="1" applyAlignment="1">
      <alignment horizontal="left" vertical="center"/>
    </xf>
    <xf numFmtId="165" fontId="40" fillId="4" borderId="38" xfId="2" applyNumberFormat="1" applyFont="1" applyFill="1" applyBorder="1" applyAlignment="1">
      <alignment horizontal="left" vertical="center"/>
    </xf>
    <xf numFmtId="168" fontId="40" fillId="4" borderId="14" xfId="2" applyNumberFormat="1" applyFont="1" applyFill="1" applyBorder="1" applyAlignment="1">
      <alignment vertical="center"/>
    </xf>
    <xf numFmtId="165" fontId="40" fillId="4" borderId="29" xfId="2" applyNumberFormat="1" applyFont="1" applyFill="1" applyBorder="1" applyAlignment="1">
      <alignment vertical="center"/>
    </xf>
    <xf numFmtId="165" fontId="40" fillId="4" borderId="0" xfId="2" applyNumberFormat="1" applyFont="1" applyFill="1" applyBorder="1" applyAlignment="1">
      <alignment horizontal="left" vertical="center"/>
    </xf>
    <xf numFmtId="165" fontId="40" fillId="4" borderId="0" xfId="2" applyNumberFormat="1" applyFont="1" applyFill="1" applyBorder="1" applyAlignment="1">
      <alignment vertical="center"/>
    </xf>
    <xf numFmtId="165" fontId="40" fillId="0" borderId="11" xfId="2" applyNumberFormat="1" applyFont="1" applyFill="1" applyBorder="1" applyAlignment="1">
      <alignment vertical="center"/>
    </xf>
    <xf numFmtId="165" fontId="40" fillId="0" borderId="7" xfId="2" applyNumberFormat="1" applyFont="1" applyBorder="1" applyAlignment="1">
      <alignment vertical="center"/>
    </xf>
    <xf numFmtId="165" fontId="40" fillId="0" borderId="6" xfId="2" applyNumberFormat="1" applyFont="1" applyBorder="1" applyAlignment="1">
      <alignment vertical="center"/>
    </xf>
    <xf numFmtId="165" fontId="48" fillId="3" borderId="2" xfId="2" applyNumberFormat="1" applyFont="1" applyFill="1" applyBorder="1" applyAlignment="1">
      <alignment horizontal="center" vertical="center"/>
    </xf>
    <xf numFmtId="9" fontId="48" fillId="3" borderId="23" xfId="1" applyFont="1" applyFill="1" applyBorder="1" applyAlignment="1">
      <alignment vertical="center"/>
    </xf>
    <xf numFmtId="0" fontId="41" fillId="0" borderId="0" xfId="0" applyFont="1"/>
    <xf numFmtId="9" fontId="40" fillId="4" borderId="29" xfId="1" applyFont="1" applyFill="1" applyBorder="1" applyAlignment="1">
      <alignment horizontal="center" vertical="center"/>
    </xf>
    <xf numFmtId="165" fontId="40" fillId="0" borderId="0" xfId="2" applyNumberFormat="1" applyFont="1" applyBorder="1" applyAlignment="1">
      <alignment vertical="center" wrapText="1"/>
    </xf>
    <xf numFmtId="165" fontId="40" fillId="0" borderId="0" xfId="2" applyNumberFormat="1" applyFont="1" applyFill="1" applyBorder="1" applyAlignment="1">
      <alignment vertical="center" wrapText="1"/>
    </xf>
    <xf numFmtId="9" fontId="40" fillId="0" borderId="0" xfId="1" applyFont="1" applyFill="1" applyBorder="1" applyAlignment="1">
      <alignment horizontal="center" vertical="center" wrapText="1"/>
    </xf>
    <xf numFmtId="0" fontId="40" fillId="3" borderId="0" xfId="0" applyFont="1" applyFill="1"/>
    <xf numFmtId="0" fontId="40" fillId="4" borderId="0" xfId="0" applyFont="1" applyFill="1"/>
    <xf numFmtId="165" fontId="41" fillId="2" borderId="2" xfId="2" applyNumberFormat="1" applyFont="1" applyFill="1" applyBorder="1" applyAlignment="1">
      <alignment horizontal="left" vertical="center"/>
    </xf>
    <xf numFmtId="9" fontId="40" fillId="2" borderId="2" xfId="1" applyFont="1" applyFill="1" applyBorder="1"/>
    <xf numFmtId="165" fontId="43" fillId="2" borderId="2" xfId="2" applyNumberFormat="1" applyFont="1" applyFill="1" applyBorder="1" applyAlignment="1">
      <alignment vertical="center" wrapText="1"/>
    </xf>
    <xf numFmtId="9" fontId="40" fillId="7" borderId="5" xfId="1" applyFont="1" applyFill="1" applyBorder="1" applyAlignment="1">
      <alignment horizontal="center" vertical="center" wrapText="1"/>
    </xf>
    <xf numFmtId="9" fontId="40" fillId="7" borderId="3" xfId="1" applyFont="1" applyFill="1" applyBorder="1" applyAlignment="1">
      <alignment horizontal="center" vertical="center" wrapText="1"/>
    </xf>
    <xf numFmtId="165" fontId="40" fillId="2" borderId="2" xfId="2" applyNumberFormat="1" applyFont="1" applyFill="1" applyBorder="1" applyAlignment="1">
      <alignment vertical="center" wrapText="1"/>
    </xf>
    <xf numFmtId="9" fontId="40" fillId="2" borderId="2" xfId="1" applyFont="1" applyFill="1" applyBorder="1" applyAlignment="1">
      <alignment horizontal="center" vertical="center" wrapText="1"/>
    </xf>
    <xf numFmtId="165" fontId="41" fillId="4" borderId="0" xfId="2" applyNumberFormat="1" applyFont="1" applyFill="1" applyBorder="1" applyAlignment="1">
      <alignment vertical="center"/>
    </xf>
    <xf numFmtId="165" fontId="41" fillId="4" borderId="0" xfId="2" applyNumberFormat="1" applyFont="1" applyFill="1" applyBorder="1" applyAlignment="1">
      <alignment horizontal="left" vertical="center"/>
    </xf>
    <xf numFmtId="9" fontId="40" fillId="0" borderId="0" xfId="1" applyFont="1" applyBorder="1"/>
    <xf numFmtId="9" fontId="40" fillId="0" borderId="50" xfId="1" applyFont="1" applyBorder="1"/>
    <xf numFmtId="0" fontId="40" fillId="0" borderId="0" xfId="0" applyFont="1" applyBorder="1" applyAlignment="1">
      <alignment horizontal="left" vertical="top"/>
    </xf>
    <xf numFmtId="0" fontId="40" fillId="0" borderId="23" xfId="0" applyFont="1" applyBorder="1" applyAlignment="1">
      <alignment horizontal="left" vertical="top"/>
    </xf>
    <xf numFmtId="2" fontId="40" fillId="0" borderId="11" xfId="0" applyNumberFormat="1" applyFont="1" applyBorder="1" applyAlignment="1">
      <alignment horizontal="right" vertical="top"/>
    </xf>
    <xf numFmtId="2" fontId="40" fillId="0" borderId="0" xfId="0" applyNumberFormat="1" applyFont="1" applyBorder="1" applyAlignment="1">
      <alignment horizontal="right" vertical="top"/>
    </xf>
    <xf numFmtId="2" fontId="40" fillId="0" borderId="48" xfId="0" applyNumberFormat="1" applyFont="1" applyBorder="1" applyAlignment="1">
      <alignment horizontal="right" vertical="top"/>
    </xf>
    <xf numFmtId="0" fontId="40" fillId="0" borderId="11" xfId="0" applyFont="1" applyBorder="1" applyAlignment="1">
      <alignment horizontal="right" vertical="top" wrapText="1"/>
    </xf>
    <xf numFmtId="0" fontId="40" fillId="0" borderId="0" xfId="0" applyFont="1" applyBorder="1" applyAlignment="1">
      <alignment horizontal="right" vertical="top"/>
    </xf>
    <xf numFmtId="0" fontId="40" fillId="0" borderId="48" xfId="0" applyFont="1" applyBorder="1" applyAlignment="1">
      <alignment horizontal="right" vertical="top"/>
    </xf>
    <xf numFmtId="0" fontId="40" fillId="0" borderId="0" xfId="0" applyFont="1" applyBorder="1" applyAlignment="1">
      <alignment horizontal="left" vertical="top" wrapText="1"/>
    </xf>
    <xf numFmtId="0" fontId="40" fillId="0" borderId="11" xfId="0" applyFont="1" applyBorder="1" applyAlignment="1">
      <alignment horizontal="right" vertical="top"/>
    </xf>
    <xf numFmtId="9" fontId="40" fillId="0" borderId="0" xfId="1" applyFont="1"/>
    <xf numFmtId="0" fontId="8" fillId="0" borderId="0" xfId="20" applyFont="1" applyAlignment="1">
      <alignment wrapText="1"/>
    </xf>
    <xf numFmtId="0" fontId="22" fillId="4" borderId="0" xfId="20" applyFont="1" applyFill="1"/>
    <xf numFmtId="0" fontId="8" fillId="0" borderId="0" xfId="20" applyFont="1" applyAlignment="1">
      <alignment vertical="center"/>
    </xf>
    <xf numFmtId="0" fontId="22" fillId="0" borderId="0" xfId="20" applyFont="1" applyFill="1"/>
    <xf numFmtId="0" fontId="53" fillId="0" borderId="0" xfId="20" applyFont="1" applyAlignment="1">
      <alignment vertical="center"/>
    </xf>
    <xf numFmtId="164" fontId="53" fillId="0" borderId="30" xfId="15" applyNumberFormat="1" applyFont="1" applyBorder="1" applyAlignment="1">
      <alignment horizontal="left" vertical="center"/>
    </xf>
    <xf numFmtId="0" fontId="53" fillId="0" borderId="0" xfId="20" applyFont="1"/>
    <xf numFmtId="165" fontId="53" fillId="3" borderId="35" xfId="15" applyNumberFormat="1" applyFont="1" applyFill="1" applyBorder="1" applyAlignment="1">
      <alignment vertical="center"/>
    </xf>
    <xf numFmtId="165" fontId="53" fillId="0" borderId="35" xfId="15" applyNumberFormat="1" applyFont="1" applyBorder="1" applyAlignment="1">
      <alignment vertical="center"/>
    </xf>
    <xf numFmtId="0" fontId="18" fillId="4" borderId="0" xfId="20" applyFont="1" applyFill="1"/>
    <xf numFmtId="0" fontId="57" fillId="0" borderId="55" xfId="22" applyFont="1" applyBorder="1">
      <alignment horizontal="left"/>
    </xf>
    <xf numFmtId="0" fontId="16" fillId="4" borderId="0" xfId="20" applyFont="1" applyFill="1" applyAlignment="1">
      <alignment horizontal="center" vertical="center"/>
    </xf>
    <xf numFmtId="0" fontId="58" fillId="0" borderId="0" xfId="20" applyFont="1" applyFill="1" applyBorder="1"/>
    <xf numFmtId="0" fontId="22" fillId="0" borderId="0" xfId="20" applyFont="1" applyFill="1" applyBorder="1" applyAlignment="1">
      <alignment horizontal="center" vertical="center"/>
    </xf>
    <xf numFmtId="9" fontId="22" fillId="0" borderId="0" xfId="20" applyNumberFormat="1" applyFont="1" applyFill="1" applyBorder="1" applyAlignment="1">
      <alignment horizontal="center" vertical="center"/>
    </xf>
    <xf numFmtId="0" fontId="22" fillId="0" borderId="0" xfId="20" applyFont="1" applyFill="1" applyBorder="1" applyAlignment="1">
      <alignment horizontal="left"/>
    </xf>
    <xf numFmtId="1" fontId="22" fillId="0" borderId="0" xfId="20" applyNumberFormat="1" applyFont="1" applyFill="1" applyBorder="1" applyAlignment="1">
      <alignment horizontal="center" vertical="center"/>
    </xf>
    <xf numFmtId="0" fontId="60" fillId="4" borderId="0" xfId="23" applyFont="1" applyFill="1">
      <alignment horizontal="left"/>
    </xf>
    <xf numFmtId="0" fontId="62" fillId="4" borderId="0" xfId="24" applyFont="1" applyFill="1">
      <alignment vertical="center"/>
    </xf>
    <xf numFmtId="0" fontId="8" fillId="0" borderId="0" xfId="20" applyFont="1"/>
    <xf numFmtId="0" fontId="57" fillId="4" borderId="55" xfId="22" applyFont="1" applyFill="1" applyBorder="1">
      <alignment horizontal="left"/>
    </xf>
    <xf numFmtId="0" fontId="57" fillId="4" borderId="55" xfId="22" applyFont="1" applyFill="1" applyBorder="1" applyAlignment="1">
      <alignment horizontal="left"/>
    </xf>
    <xf numFmtId="0" fontId="22" fillId="14" borderId="0" xfId="20" applyFont="1" applyFill="1" applyBorder="1"/>
    <xf numFmtId="174" fontId="22" fillId="14" borderId="0" xfId="20" applyNumberFormat="1" applyFont="1" applyFill="1" applyBorder="1"/>
    <xf numFmtId="0" fontId="22" fillId="14" borderId="0" xfId="20" applyFont="1" applyFill="1"/>
    <xf numFmtId="0" fontId="22" fillId="14" borderId="0" xfId="20" applyFont="1" applyFill="1" applyAlignment="1"/>
    <xf numFmtId="9" fontId="22" fillId="3" borderId="0" xfId="25" applyFont="1" applyFill="1"/>
    <xf numFmtId="0" fontId="57" fillId="4" borderId="55" xfId="22" applyFont="1" applyFill="1" applyBorder="1" applyAlignment="1">
      <alignment horizontal="right"/>
    </xf>
    <xf numFmtId="169" fontId="22" fillId="14" borderId="0" xfId="20" applyNumberFormat="1" applyFont="1" applyFill="1" applyBorder="1"/>
    <xf numFmtId="0" fontId="18" fillId="2" borderId="0" xfId="20" applyFont="1" applyFill="1"/>
    <xf numFmtId="0" fontId="22" fillId="2" borderId="0" xfId="20" applyFont="1" applyFill="1" applyBorder="1"/>
    <xf numFmtId="169" fontId="22" fillId="2" borderId="0" xfId="20" applyNumberFormat="1" applyFont="1" applyFill="1" applyBorder="1"/>
    <xf numFmtId="0" fontId="22" fillId="2" borderId="0" xfId="20" applyFont="1" applyFill="1"/>
    <xf numFmtId="165" fontId="40" fillId="3" borderId="13" xfId="2" applyNumberFormat="1" applyFont="1" applyFill="1" applyBorder="1" applyAlignment="1">
      <alignment horizontal="center" vertical="center"/>
    </xf>
    <xf numFmtId="9" fontId="40" fillId="13" borderId="23" xfId="1" applyFont="1" applyFill="1" applyBorder="1" applyAlignment="1">
      <alignment horizontal="center" vertical="center"/>
    </xf>
    <xf numFmtId="0" fontId="40" fillId="13" borderId="0" xfId="0" applyFont="1" applyFill="1" applyAlignment="1">
      <alignment horizontal="center"/>
    </xf>
    <xf numFmtId="165" fontId="40" fillId="2" borderId="38" xfId="2" applyNumberFormat="1" applyFont="1" applyFill="1" applyBorder="1" applyAlignment="1">
      <alignment vertical="center"/>
    </xf>
    <xf numFmtId="165" fontId="40" fillId="3" borderId="2" xfId="2" applyNumberFormat="1" applyFont="1" applyFill="1" applyBorder="1" applyAlignment="1">
      <alignment vertical="center"/>
    </xf>
    <xf numFmtId="168" fontId="40" fillId="3" borderId="2" xfId="2" applyNumberFormat="1" applyFont="1" applyFill="1" applyBorder="1" applyAlignment="1">
      <alignment vertical="center"/>
    </xf>
    <xf numFmtId="0" fontId="40" fillId="3" borderId="5" xfId="1" applyNumberFormat="1" applyFont="1" applyFill="1" applyBorder="1" applyAlignment="1">
      <alignment horizontal="center" vertical="center"/>
    </xf>
    <xf numFmtId="165" fontId="40" fillId="3" borderId="14" xfId="2" applyNumberFormat="1" applyFont="1" applyFill="1" applyBorder="1" applyAlignment="1">
      <alignment vertical="center"/>
    </xf>
    <xf numFmtId="9" fontId="40" fillId="3" borderId="29" xfId="1" applyFont="1" applyFill="1" applyBorder="1" applyAlignment="1">
      <alignment horizontal="center" vertical="center"/>
    </xf>
    <xf numFmtId="0" fontId="40" fillId="3" borderId="21" xfId="1" applyNumberFormat="1" applyFont="1" applyFill="1" applyBorder="1" applyAlignment="1">
      <alignment vertical="center"/>
    </xf>
    <xf numFmtId="165" fontId="40" fillId="4" borderId="29" xfId="2" applyNumberFormat="1" applyFont="1" applyFill="1" applyBorder="1" applyAlignment="1">
      <alignment horizontal="left" vertical="center"/>
    </xf>
    <xf numFmtId="165" fontId="40" fillId="0" borderId="0" xfId="2" applyNumberFormat="1" applyFont="1" applyFill="1" applyBorder="1" applyAlignment="1">
      <alignment horizontal="left" vertical="center"/>
    </xf>
    <xf numFmtId="0" fontId="40" fillId="0" borderId="0" xfId="0" applyFont="1" applyBorder="1" applyAlignment="1">
      <alignment horizontal="left" vertical="top" wrapText="1"/>
    </xf>
    <xf numFmtId="0" fontId="40" fillId="0" borderId="0" xfId="0" applyFont="1" applyBorder="1" applyAlignment="1">
      <alignment horizontal="left" vertical="top"/>
    </xf>
    <xf numFmtId="0" fontId="40" fillId="0" borderId="23" xfId="0" applyFont="1" applyBorder="1" applyAlignment="1">
      <alignment horizontal="left" vertical="top"/>
    </xf>
    <xf numFmtId="0" fontId="40" fillId="0" borderId="11" xfId="0" applyFont="1" applyBorder="1" applyAlignment="1">
      <alignment horizontal="right" vertical="top"/>
    </xf>
    <xf numFmtId="0" fontId="40" fillId="0" borderId="0" xfId="0" applyFont="1" applyBorder="1" applyAlignment="1">
      <alignment horizontal="right" vertical="top"/>
    </xf>
    <xf numFmtId="0" fontId="40" fillId="0" borderId="48" xfId="0" applyFont="1" applyBorder="1" applyAlignment="1">
      <alignment horizontal="right" vertical="top"/>
    </xf>
    <xf numFmtId="0" fontId="40" fillId="0" borderId="23" xfId="0" applyFont="1" applyBorder="1" applyAlignment="1">
      <alignment horizontal="left" vertical="top" wrapText="1"/>
    </xf>
    <xf numFmtId="0" fontId="40" fillId="0" borderId="11" xfId="0" applyFont="1" applyBorder="1" applyAlignment="1">
      <alignment horizontal="right" vertical="top" wrapText="1"/>
    </xf>
    <xf numFmtId="0" fontId="40" fillId="0" borderId="5" xfId="2" applyNumberFormat="1" applyFont="1" applyFill="1" applyBorder="1" applyAlignment="1">
      <alignment vertical="top" wrapText="1"/>
    </xf>
    <xf numFmtId="0" fontId="40" fillId="0" borderId="4" xfId="2" applyNumberFormat="1" applyFont="1" applyFill="1" applyBorder="1" applyAlignment="1">
      <alignment vertical="top" wrapText="1"/>
    </xf>
    <xf numFmtId="0" fontId="40" fillId="0" borderId="3" xfId="2" applyNumberFormat="1" applyFont="1" applyFill="1" applyBorder="1" applyAlignment="1">
      <alignment vertical="top" wrapText="1"/>
    </xf>
    <xf numFmtId="9" fontId="40" fillId="7" borderId="5" xfId="1" applyFont="1" applyFill="1" applyBorder="1" applyAlignment="1">
      <alignment horizontal="center" vertical="center" wrapText="1"/>
    </xf>
    <xf numFmtId="9" fontId="40" fillId="7" borderId="3" xfId="1" applyFont="1" applyFill="1" applyBorder="1" applyAlignment="1">
      <alignment horizontal="center" vertical="center" wrapText="1"/>
    </xf>
    <xf numFmtId="165" fontId="47" fillId="0" borderId="5" xfId="2" applyNumberFormat="1" applyFont="1" applyFill="1" applyBorder="1" applyAlignment="1">
      <alignment vertical="top" wrapText="1"/>
    </xf>
    <xf numFmtId="165" fontId="40" fillId="0" borderId="4" xfId="2" applyNumberFormat="1" applyFont="1" applyFill="1" applyBorder="1" applyAlignment="1">
      <alignment vertical="top" wrapText="1"/>
    </xf>
    <xf numFmtId="165" fontId="40" fillId="0" borderId="3" xfId="2" applyNumberFormat="1" applyFont="1" applyFill="1" applyBorder="1" applyAlignment="1">
      <alignment vertical="top" wrapText="1"/>
    </xf>
    <xf numFmtId="165" fontId="48" fillId="6" borderId="9" xfId="2" applyNumberFormat="1" applyFont="1" applyFill="1" applyBorder="1" applyAlignment="1">
      <alignment horizontal="center" vertical="center"/>
    </xf>
    <xf numFmtId="165" fontId="48" fillId="6" borderId="8" xfId="2" applyNumberFormat="1" applyFont="1" applyFill="1" applyBorder="1" applyAlignment="1">
      <alignment horizontal="center" vertical="center"/>
    </xf>
    <xf numFmtId="165" fontId="41" fillId="6" borderId="8" xfId="2" applyNumberFormat="1" applyFont="1" applyFill="1" applyBorder="1" applyAlignment="1">
      <alignment horizontal="center" vertical="center"/>
    </xf>
    <xf numFmtId="165" fontId="41" fillId="6" borderId="28" xfId="2" applyNumberFormat="1" applyFont="1" applyFill="1" applyBorder="1" applyAlignment="1">
      <alignment horizontal="center" vertical="center"/>
    </xf>
    <xf numFmtId="0" fontId="40" fillId="0" borderId="0" xfId="0" applyFont="1" applyBorder="1" applyAlignment="1">
      <alignment horizontal="left"/>
    </xf>
    <xf numFmtId="0" fontId="40" fillId="0" borderId="0" xfId="0" applyNumberFormat="1" applyFont="1" applyBorder="1" applyAlignment="1">
      <alignment horizontal="right" vertical="top"/>
    </xf>
    <xf numFmtId="0" fontId="40" fillId="0" borderId="48" xfId="0" applyNumberFormat="1" applyFont="1" applyBorder="1" applyAlignment="1">
      <alignment horizontal="right" vertical="top"/>
    </xf>
    <xf numFmtId="165" fontId="40" fillId="0" borderId="5" xfId="2" applyNumberFormat="1" applyFont="1" applyFill="1" applyBorder="1" applyAlignment="1">
      <alignment vertical="top" wrapText="1"/>
    </xf>
    <xf numFmtId="9" fontId="40" fillId="7" borderId="5" xfId="1" applyFont="1" applyFill="1" applyBorder="1" applyAlignment="1">
      <alignment horizontal="center" vertical="top" wrapText="1"/>
    </xf>
    <xf numFmtId="9" fontId="40" fillId="7" borderId="3" xfId="1" applyFont="1" applyFill="1" applyBorder="1" applyAlignment="1">
      <alignment horizontal="center" vertical="top" wrapText="1"/>
    </xf>
    <xf numFmtId="165" fontId="40" fillId="0" borderId="5" xfId="2" applyNumberFormat="1" applyFont="1" applyFill="1" applyBorder="1" applyAlignment="1">
      <alignment horizontal="left" vertical="top" wrapText="1"/>
    </xf>
    <xf numFmtId="165" fontId="40" fillId="0" borderId="4" xfId="2" applyNumberFormat="1" applyFont="1" applyFill="1" applyBorder="1" applyAlignment="1">
      <alignment horizontal="left" vertical="top" wrapText="1"/>
    </xf>
    <xf numFmtId="165" fontId="40" fillId="0" borderId="3" xfId="2" applyNumberFormat="1" applyFont="1" applyFill="1" applyBorder="1" applyAlignment="1">
      <alignment horizontal="left" vertical="top" wrapText="1"/>
    </xf>
    <xf numFmtId="165" fontId="40" fillId="0" borderId="5" xfId="2" applyNumberFormat="1" applyFont="1" applyFill="1" applyBorder="1" applyAlignment="1">
      <alignment horizontal="right" vertical="top" wrapText="1"/>
    </xf>
    <xf numFmtId="165" fontId="40" fillId="0" borderId="4" xfId="2" applyNumberFormat="1" applyFont="1" applyFill="1" applyBorder="1" applyAlignment="1">
      <alignment horizontal="right" vertical="top" wrapText="1"/>
    </xf>
    <xf numFmtId="165" fontId="40" fillId="0" borderId="3" xfId="2" applyNumberFormat="1" applyFont="1" applyFill="1" applyBorder="1" applyAlignment="1">
      <alignment horizontal="right" vertical="top" wrapText="1"/>
    </xf>
    <xf numFmtId="165" fontId="40" fillId="0" borderId="2" xfId="2" applyNumberFormat="1" applyFont="1" applyFill="1" applyBorder="1" applyAlignment="1">
      <alignment vertical="top" wrapText="1"/>
    </xf>
    <xf numFmtId="0" fontId="40" fillId="0" borderId="5" xfId="2" applyNumberFormat="1" applyFont="1" applyFill="1" applyBorder="1" applyAlignment="1">
      <alignment horizontal="left" vertical="center" wrapText="1"/>
    </xf>
    <xf numFmtId="0" fontId="40" fillId="0" borderId="4" xfId="2" applyNumberFormat="1" applyFont="1" applyFill="1" applyBorder="1" applyAlignment="1">
      <alignment horizontal="left" vertical="center" wrapText="1"/>
    </xf>
    <xf numFmtId="0" fontId="40" fillId="0" borderId="3" xfId="2" applyNumberFormat="1" applyFont="1" applyFill="1" applyBorder="1" applyAlignment="1">
      <alignment horizontal="left" vertical="center" wrapText="1"/>
    </xf>
    <xf numFmtId="0" fontId="40" fillId="0" borderId="5" xfId="2" applyNumberFormat="1" applyFont="1" applyFill="1" applyBorder="1" applyAlignment="1">
      <alignment horizontal="right" vertical="center" wrapText="1"/>
    </xf>
    <xf numFmtId="0" fontId="40" fillId="0" borderId="4" xfId="2" applyNumberFormat="1" applyFont="1" applyFill="1" applyBorder="1" applyAlignment="1">
      <alignment horizontal="right" vertical="center" wrapText="1"/>
    </xf>
    <xf numFmtId="0" fontId="40" fillId="0" borderId="3" xfId="2" applyNumberFormat="1" applyFont="1" applyFill="1" applyBorder="1" applyAlignment="1">
      <alignment horizontal="right" vertical="center" wrapText="1"/>
    </xf>
    <xf numFmtId="0" fontId="45" fillId="0" borderId="5" xfId="2" applyNumberFormat="1" applyFont="1" applyFill="1" applyBorder="1" applyAlignment="1">
      <alignment vertical="center" wrapText="1"/>
    </xf>
    <xf numFmtId="0" fontId="45" fillId="0" borderId="4" xfId="2" applyNumberFormat="1" applyFont="1" applyFill="1" applyBorder="1" applyAlignment="1">
      <alignment vertical="center" wrapText="1"/>
    </xf>
    <xf numFmtId="0" fontId="45" fillId="0" borderId="3" xfId="2" applyNumberFormat="1" applyFont="1" applyFill="1" applyBorder="1" applyAlignment="1">
      <alignment vertical="center" wrapText="1"/>
    </xf>
    <xf numFmtId="0" fontId="40" fillId="0" borderId="2" xfId="2" applyNumberFormat="1" applyFont="1" applyFill="1" applyBorder="1" applyAlignment="1">
      <alignment vertical="center" wrapText="1"/>
    </xf>
    <xf numFmtId="165" fontId="43" fillId="4" borderId="5" xfId="2" applyNumberFormat="1" applyFont="1" applyFill="1" applyBorder="1" applyAlignment="1">
      <alignment horizontal="center" vertical="center" wrapText="1"/>
    </xf>
    <xf numFmtId="165" fontId="43" fillId="4" borderId="4" xfId="2" applyNumberFormat="1" applyFont="1" applyFill="1" applyBorder="1" applyAlignment="1">
      <alignment horizontal="center" vertical="center"/>
    </xf>
    <xf numFmtId="165" fontId="43" fillId="4" borderId="3" xfId="2" applyNumberFormat="1" applyFont="1" applyFill="1" applyBorder="1" applyAlignment="1">
      <alignment horizontal="center" vertical="center"/>
    </xf>
    <xf numFmtId="165" fontId="40" fillId="6" borderId="5" xfId="2" applyNumberFormat="1" applyFont="1" applyFill="1" applyBorder="1" applyAlignment="1">
      <alignment horizontal="center" vertical="center"/>
    </xf>
    <xf numFmtId="165" fontId="40" fillId="6" borderId="4" xfId="2" applyNumberFormat="1" applyFont="1" applyFill="1" applyBorder="1" applyAlignment="1">
      <alignment horizontal="center" vertical="center"/>
    </xf>
    <xf numFmtId="165" fontId="40" fillId="6" borderId="3" xfId="2" applyNumberFormat="1" applyFont="1" applyFill="1" applyBorder="1" applyAlignment="1">
      <alignment horizontal="center" vertical="center"/>
    </xf>
    <xf numFmtId="0" fontId="40" fillId="0" borderId="4" xfId="2" applyNumberFormat="1" applyFont="1" applyFill="1" applyBorder="1" applyAlignment="1">
      <alignment vertical="center" wrapText="1"/>
    </xf>
    <xf numFmtId="0" fontId="40" fillId="0" borderId="3" xfId="2" applyNumberFormat="1" applyFont="1" applyFill="1" applyBorder="1" applyAlignment="1">
      <alignment vertical="center" wrapText="1"/>
    </xf>
    <xf numFmtId="0" fontId="40" fillId="0" borderId="5" xfId="2" applyNumberFormat="1" applyFont="1" applyFill="1" applyBorder="1" applyAlignment="1">
      <alignment vertical="center" wrapText="1"/>
    </xf>
    <xf numFmtId="165" fontId="46" fillId="6" borderId="5" xfId="2" applyNumberFormat="1" applyFont="1" applyFill="1" applyBorder="1" applyAlignment="1">
      <alignment horizontal="center" vertical="center"/>
    </xf>
    <xf numFmtId="165" fontId="46" fillId="6" borderId="4" xfId="2" applyNumberFormat="1" applyFont="1" applyFill="1" applyBorder="1" applyAlignment="1">
      <alignment horizontal="center" vertical="center"/>
    </xf>
    <xf numFmtId="165" fontId="46" fillId="6" borderId="3" xfId="2" applyNumberFormat="1" applyFont="1" applyFill="1" applyBorder="1" applyAlignment="1">
      <alignment horizontal="center" vertical="center"/>
    </xf>
    <xf numFmtId="165" fontId="47" fillId="0" borderId="5" xfId="2" applyNumberFormat="1" applyFont="1" applyFill="1" applyBorder="1" applyAlignment="1">
      <alignment horizontal="left" vertical="top" wrapText="1"/>
    </xf>
    <xf numFmtId="165" fontId="47" fillId="0" borderId="4" xfId="2" applyNumberFormat="1" applyFont="1" applyFill="1" applyBorder="1" applyAlignment="1">
      <alignment horizontal="left" vertical="top" wrapText="1"/>
    </xf>
    <xf numFmtId="165" fontId="47" fillId="0" borderId="3" xfId="2" applyNumberFormat="1" applyFont="1" applyFill="1" applyBorder="1" applyAlignment="1">
      <alignment horizontal="left" vertical="top" wrapText="1"/>
    </xf>
    <xf numFmtId="0" fontId="40" fillId="0" borderId="5" xfId="2" applyNumberFormat="1" applyFont="1" applyFill="1" applyBorder="1" applyAlignment="1">
      <alignment horizontal="left" vertical="top" wrapText="1"/>
    </xf>
    <xf numFmtId="0" fontId="40" fillId="0" borderId="4" xfId="2" applyNumberFormat="1" applyFont="1" applyFill="1" applyBorder="1" applyAlignment="1">
      <alignment horizontal="left" vertical="top" wrapText="1"/>
    </xf>
    <xf numFmtId="0" fontId="40" fillId="0" borderId="3" xfId="2" applyNumberFormat="1" applyFont="1" applyFill="1" applyBorder="1" applyAlignment="1">
      <alignment horizontal="left" vertical="top" wrapText="1"/>
    </xf>
    <xf numFmtId="165" fontId="40" fillId="0" borderId="5" xfId="2" applyNumberFormat="1" applyFont="1" applyFill="1" applyBorder="1" applyAlignment="1">
      <alignment vertical="center" wrapText="1"/>
    </xf>
    <xf numFmtId="165" fontId="40" fillId="0" borderId="4" xfId="2" applyNumberFormat="1" applyFont="1" applyFill="1" applyBorder="1" applyAlignment="1">
      <alignment vertical="center" wrapText="1"/>
    </xf>
    <xf numFmtId="165" fontId="40" fillId="0" borderId="3" xfId="2" applyNumberFormat="1" applyFont="1" applyFill="1" applyBorder="1" applyAlignment="1">
      <alignment vertical="center" wrapText="1"/>
    </xf>
    <xf numFmtId="0" fontId="47" fillId="0" borderId="5" xfId="2" applyNumberFormat="1" applyFont="1" applyFill="1" applyBorder="1" applyAlignment="1">
      <alignment vertical="top" wrapText="1"/>
    </xf>
    <xf numFmtId="0" fontId="40" fillId="0" borderId="5" xfId="2" applyNumberFormat="1" applyFont="1" applyFill="1" applyBorder="1" applyAlignment="1">
      <alignment horizontal="right" vertical="top" wrapText="1"/>
    </xf>
    <xf numFmtId="0" fontId="40" fillId="0" borderId="4" xfId="2" applyNumberFormat="1" applyFont="1" applyFill="1" applyBorder="1" applyAlignment="1">
      <alignment horizontal="right" vertical="top" wrapText="1"/>
    </xf>
    <xf numFmtId="0" fontId="40" fillId="0" borderId="3" xfId="2" applyNumberFormat="1" applyFont="1" applyFill="1" applyBorder="1" applyAlignment="1">
      <alignment horizontal="right" vertical="top" wrapText="1"/>
    </xf>
    <xf numFmtId="165" fontId="40" fillId="0" borderId="5" xfId="2" applyNumberFormat="1" applyFont="1" applyFill="1" applyBorder="1" applyAlignment="1">
      <alignment horizontal="right" vertical="center" wrapText="1"/>
    </xf>
    <xf numFmtId="165" fontId="40" fillId="0" borderId="4" xfId="2" applyNumberFormat="1" applyFont="1" applyFill="1" applyBorder="1" applyAlignment="1">
      <alignment horizontal="right" vertical="center" wrapText="1"/>
    </xf>
    <xf numFmtId="165" fontId="40" fillId="0" borderId="3" xfId="2" applyNumberFormat="1" applyFont="1" applyFill="1" applyBorder="1" applyAlignment="1">
      <alignment horizontal="right" vertical="center" wrapText="1"/>
    </xf>
    <xf numFmtId="0" fontId="48" fillId="4" borderId="5" xfId="2" applyNumberFormat="1" applyFont="1" applyFill="1" applyBorder="1" applyAlignment="1">
      <alignment vertical="center" wrapText="1"/>
    </xf>
    <xf numFmtId="0" fontId="48" fillId="4" borderId="4" xfId="2" applyNumberFormat="1" applyFont="1" applyFill="1" applyBorder="1" applyAlignment="1">
      <alignment vertical="center" wrapText="1"/>
    </xf>
    <xf numFmtId="0" fontId="48" fillId="4" borderId="3" xfId="2" applyNumberFormat="1" applyFont="1" applyFill="1" applyBorder="1" applyAlignment="1">
      <alignment vertical="center" wrapText="1"/>
    </xf>
    <xf numFmtId="165" fontId="40" fillId="3" borderId="9" xfId="2" applyNumberFormat="1" applyFont="1" applyFill="1" applyBorder="1" applyAlignment="1">
      <alignment horizontal="center" vertical="center"/>
    </xf>
    <xf numFmtId="165" fontId="40" fillId="3" borderId="8" xfId="2" applyNumberFormat="1" applyFont="1" applyFill="1" applyBorder="1" applyAlignment="1">
      <alignment horizontal="center" vertical="center"/>
    </xf>
    <xf numFmtId="165" fontId="40" fillId="3" borderId="28" xfId="2" applyNumberFormat="1" applyFont="1" applyFill="1" applyBorder="1" applyAlignment="1">
      <alignment horizontal="center" vertical="center"/>
    </xf>
    <xf numFmtId="165" fontId="43" fillId="3" borderId="5" xfId="2" applyNumberFormat="1" applyFont="1" applyFill="1" applyBorder="1" applyAlignment="1">
      <alignment horizontal="center" vertical="center" wrapText="1"/>
    </xf>
    <xf numFmtId="165" fontId="43" fillId="3" borderId="4" xfId="2" applyNumberFormat="1" applyFont="1" applyFill="1" applyBorder="1" applyAlignment="1">
      <alignment horizontal="center" vertical="center"/>
    </xf>
    <xf numFmtId="165" fontId="43" fillId="3" borderId="3" xfId="2" applyNumberFormat="1" applyFont="1" applyFill="1" applyBorder="1" applyAlignment="1">
      <alignment horizontal="center" vertical="center"/>
    </xf>
    <xf numFmtId="165" fontId="41" fillId="2" borderId="11" xfId="2" applyNumberFormat="1" applyFont="1" applyFill="1" applyBorder="1" applyAlignment="1">
      <alignment horizontal="center" vertical="center" wrapText="1"/>
    </xf>
    <xf numFmtId="165" fontId="41" fillId="2" borderId="0" xfId="2" applyNumberFormat="1" applyFont="1" applyFill="1" applyBorder="1" applyAlignment="1">
      <alignment horizontal="center" vertical="center"/>
    </xf>
    <xf numFmtId="165" fontId="43" fillId="0" borderId="11" xfId="2" applyNumberFormat="1" applyFont="1" applyBorder="1" applyAlignment="1">
      <alignment vertical="center"/>
    </xf>
    <xf numFmtId="165" fontId="43" fillId="0" borderId="0" xfId="2" applyNumberFormat="1" applyFont="1" applyBorder="1" applyAlignment="1">
      <alignment vertical="center"/>
    </xf>
    <xf numFmtId="165" fontId="40" fillId="0" borderId="0" xfId="2" applyNumberFormat="1" applyFont="1" applyFill="1" applyBorder="1" applyAlignment="1">
      <alignment horizontal="right" vertical="center"/>
    </xf>
    <xf numFmtId="165" fontId="40" fillId="0" borderId="0" xfId="2" applyNumberFormat="1" applyFont="1" applyBorder="1" applyAlignment="1">
      <alignment horizontal="right" vertical="center"/>
    </xf>
    <xf numFmtId="165" fontId="40" fillId="0" borderId="11" xfId="2" applyNumberFormat="1" applyFont="1" applyBorder="1" applyAlignment="1">
      <alignment horizontal="right" vertical="center"/>
    </xf>
    <xf numFmtId="165" fontId="40" fillId="4" borderId="5" xfId="2" applyNumberFormat="1" applyFont="1" applyFill="1" applyBorder="1" applyAlignment="1">
      <alignment horizontal="left" vertical="center"/>
    </xf>
    <xf numFmtId="165" fontId="40" fillId="4" borderId="4" xfId="2" applyNumberFormat="1" applyFont="1" applyFill="1" applyBorder="1" applyAlignment="1">
      <alignment horizontal="left" vertical="center"/>
    </xf>
    <xf numFmtId="165" fontId="40" fillId="4" borderId="3" xfId="2" applyNumberFormat="1" applyFont="1" applyFill="1" applyBorder="1" applyAlignment="1">
      <alignment horizontal="left" vertical="center"/>
    </xf>
    <xf numFmtId="0" fontId="40" fillId="0" borderId="25" xfId="0" applyFont="1" applyBorder="1" applyAlignment="1">
      <alignment horizontal="center" wrapText="1"/>
    </xf>
    <xf numFmtId="0" fontId="40" fillId="0" borderId="26" xfId="0" applyFont="1" applyBorder="1" applyAlignment="1">
      <alignment horizontal="center"/>
    </xf>
    <xf numFmtId="0" fontId="40" fillId="0" borderId="27" xfId="0" applyFont="1" applyBorder="1" applyAlignment="1">
      <alignment horizontal="center"/>
    </xf>
    <xf numFmtId="164" fontId="40" fillId="0" borderId="15" xfId="2" applyNumberFormat="1" applyFont="1" applyBorder="1" applyAlignment="1">
      <alignment horizontal="left" vertical="center"/>
    </xf>
    <xf numFmtId="164" fontId="40" fillId="0" borderId="16" xfId="2" applyNumberFormat="1" applyFont="1" applyBorder="1" applyAlignment="1">
      <alignment horizontal="left" vertical="center"/>
    </xf>
    <xf numFmtId="164" fontId="40" fillId="0" borderId="19" xfId="2" applyNumberFormat="1" applyFont="1" applyBorder="1" applyAlignment="1">
      <alignment horizontal="left" vertical="center"/>
    </xf>
    <xf numFmtId="164" fontId="40" fillId="0" borderId="30" xfId="2" applyNumberFormat="1" applyFont="1" applyBorder="1" applyAlignment="1">
      <alignment horizontal="left" vertical="center"/>
    </xf>
    <xf numFmtId="164" fontId="40" fillId="0" borderId="31" xfId="2" applyNumberFormat="1" applyFont="1" applyBorder="1" applyAlignment="1">
      <alignment horizontal="left" vertical="center"/>
    </xf>
    <xf numFmtId="164" fontId="40" fillId="0" borderId="32" xfId="2" applyNumberFormat="1" applyFont="1" applyBorder="1" applyAlignment="1">
      <alignment horizontal="left" vertical="center"/>
    </xf>
    <xf numFmtId="165" fontId="41" fillId="4" borderId="9" xfId="2" applyNumberFormat="1" applyFont="1" applyFill="1" applyBorder="1" applyAlignment="1">
      <alignment horizontal="left" vertical="center"/>
    </xf>
    <xf numFmtId="165" fontId="41" fillId="4" borderId="8" xfId="2" applyNumberFormat="1" applyFont="1" applyFill="1" applyBorder="1" applyAlignment="1">
      <alignment horizontal="left" vertical="center"/>
    </xf>
    <xf numFmtId="165" fontId="41" fillId="4" borderId="28" xfId="2" applyNumberFormat="1" applyFont="1" applyFill="1" applyBorder="1" applyAlignment="1">
      <alignment horizontal="left" vertical="center"/>
    </xf>
    <xf numFmtId="165" fontId="40" fillId="0" borderId="5" xfId="2" applyNumberFormat="1" applyFont="1" applyBorder="1" applyAlignment="1">
      <alignment horizontal="left" vertical="center"/>
    </xf>
    <xf numFmtId="165" fontId="40" fillId="0" borderId="4" xfId="2" applyNumberFormat="1" applyFont="1" applyBorder="1" applyAlignment="1">
      <alignment horizontal="left" vertical="center"/>
    </xf>
    <xf numFmtId="165" fontId="40" fillId="0" borderId="22" xfId="2" applyNumberFormat="1" applyFont="1" applyBorder="1" applyAlignment="1">
      <alignment horizontal="left" vertical="center"/>
    </xf>
    <xf numFmtId="165" fontId="40" fillId="0" borderId="18" xfId="2" applyNumberFormat="1" applyFont="1" applyBorder="1" applyAlignment="1">
      <alignment horizontal="left" vertical="center"/>
    </xf>
    <xf numFmtId="165" fontId="40" fillId="0" borderId="17" xfId="2" applyNumberFormat="1" applyFont="1" applyBorder="1" applyAlignment="1">
      <alignment horizontal="left" vertical="center"/>
    </xf>
    <xf numFmtId="165" fontId="40" fillId="0" borderId="36" xfId="2" applyNumberFormat="1" applyFont="1" applyBorder="1" applyAlignment="1">
      <alignment horizontal="left" vertical="center" wrapText="1"/>
    </xf>
    <xf numFmtId="165" fontId="40" fillId="0" borderId="37" xfId="2" applyNumberFormat="1" applyFont="1" applyBorder="1" applyAlignment="1">
      <alignment horizontal="left" vertical="center" wrapText="1"/>
    </xf>
    <xf numFmtId="165" fontId="41" fillId="2" borderId="41" xfId="2" applyNumberFormat="1" applyFont="1" applyFill="1" applyBorder="1" applyAlignment="1">
      <alignment vertical="center"/>
    </xf>
    <xf numFmtId="165" fontId="41" fillId="2" borderId="7" xfId="2" applyNumberFormat="1" applyFont="1" applyFill="1" applyBorder="1" applyAlignment="1">
      <alignment vertical="center"/>
    </xf>
    <xf numFmtId="165" fontId="41" fillId="2" borderId="18" xfId="2" applyNumberFormat="1" applyFont="1" applyFill="1" applyBorder="1" applyAlignment="1">
      <alignment vertical="center"/>
    </xf>
    <xf numFmtId="165" fontId="41" fillId="2" borderId="16" xfId="2" applyNumberFormat="1" applyFont="1" applyFill="1" applyBorder="1" applyAlignment="1">
      <alignment vertical="center"/>
    </xf>
    <xf numFmtId="165" fontId="40" fillId="0" borderId="35" xfId="2" applyNumberFormat="1" applyFont="1" applyBorder="1" applyAlignment="1">
      <alignment vertical="center"/>
    </xf>
    <xf numFmtId="165" fontId="40" fillId="0" borderId="3" xfId="2" applyNumberFormat="1" applyFont="1" applyBorder="1" applyAlignment="1">
      <alignment vertical="center"/>
    </xf>
    <xf numFmtId="165" fontId="40" fillId="5" borderId="3" xfId="2" applyNumberFormat="1" applyFont="1" applyFill="1" applyBorder="1" applyAlignment="1">
      <alignment horizontal="center" vertical="center"/>
    </xf>
    <xf numFmtId="165" fontId="40" fillId="5" borderId="2" xfId="2" applyNumberFormat="1" applyFont="1" applyFill="1" applyBorder="1" applyAlignment="1">
      <alignment horizontal="center" vertical="center"/>
    </xf>
    <xf numFmtId="165" fontId="40" fillId="5" borderId="39" xfId="2" applyNumberFormat="1" applyFont="1" applyFill="1" applyBorder="1" applyAlignment="1">
      <alignment horizontal="center" vertical="center"/>
    </xf>
    <xf numFmtId="165" fontId="40" fillId="4" borderId="3" xfId="2" applyNumberFormat="1" applyFont="1" applyFill="1" applyBorder="1" applyAlignment="1">
      <alignment vertical="center"/>
    </xf>
    <xf numFmtId="165" fontId="40" fillId="4" borderId="2" xfId="2" applyNumberFormat="1" applyFont="1" applyFill="1" applyBorder="1" applyAlignment="1">
      <alignment vertical="center"/>
    </xf>
    <xf numFmtId="166" fontId="40" fillId="5" borderId="2" xfId="2" applyNumberFormat="1" applyFont="1" applyFill="1" applyBorder="1" applyAlignment="1">
      <alignment horizontal="center" vertical="center"/>
    </xf>
    <xf numFmtId="166" fontId="40" fillId="5" borderId="39" xfId="2" applyNumberFormat="1" applyFont="1" applyFill="1" applyBorder="1" applyAlignment="1">
      <alignment horizontal="center" vertical="center"/>
    </xf>
    <xf numFmtId="165" fontId="40" fillId="5" borderId="9" xfId="2" applyNumberFormat="1" applyFont="1" applyFill="1" applyBorder="1" applyAlignment="1">
      <alignment horizontal="center" vertical="center"/>
    </xf>
    <xf numFmtId="165" fontId="40" fillId="5" borderId="8" xfId="2" applyNumberFormat="1" applyFont="1" applyFill="1" applyBorder="1" applyAlignment="1">
      <alignment horizontal="center" vertical="center"/>
    </xf>
    <xf numFmtId="165" fontId="40" fillId="5" borderId="28" xfId="2" applyNumberFormat="1" applyFont="1" applyFill="1" applyBorder="1" applyAlignment="1">
      <alignment horizontal="center" vertical="center"/>
    </xf>
    <xf numFmtId="165" fontId="41" fillId="2" borderId="11" xfId="2" applyNumberFormat="1" applyFont="1" applyFill="1" applyBorder="1" applyAlignment="1">
      <alignment horizontal="left" vertical="center"/>
    </xf>
    <xf numFmtId="165" fontId="41" fillId="2" borderId="0" xfId="2" applyNumberFormat="1" applyFont="1" applyFill="1" applyBorder="1" applyAlignment="1">
      <alignment horizontal="left" vertical="center"/>
    </xf>
    <xf numFmtId="165" fontId="41" fillId="2" borderId="23" xfId="2" applyNumberFormat="1" applyFont="1" applyFill="1" applyBorder="1" applyAlignment="1">
      <alignment horizontal="left" vertical="center"/>
    </xf>
    <xf numFmtId="166" fontId="40" fillId="5" borderId="29" xfId="2" applyNumberFormat="1" applyFont="1" applyFill="1" applyBorder="1" applyAlignment="1">
      <alignment horizontal="center" vertical="center"/>
    </xf>
    <xf numFmtId="166" fontId="40" fillId="5" borderId="10" xfId="2" applyNumberFormat="1" applyFont="1" applyFill="1" applyBorder="1" applyAlignment="1">
      <alignment horizontal="center" vertical="center"/>
    </xf>
    <xf numFmtId="166" fontId="40" fillId="5" borderId="40" xfId="2" applyNumberFormat="1" applyFont="1" applyFill="1" applyBorder="1" applyAlignment="1">
      <alignment horizontal="center" vertical="center"/>
    </xf>
    <xf numFmtId="165" fontId="40" fillId="0" borderId="9" xfId="2" applyNumberFormat="1" applyFont="1" applyBorder="1" applyAlignment="1">
      <alignment horizontal="left" vertical="center"/>
    </xf>
    <xf numFmtId="165" fontId="40" fillId="0" borderId="8" xfId="2" applyNumberFormat="1" applyFont="1" applyBorder="1" applyAlignment="1">
      <alignment horizontal="left" vertical="center"/>
    </xf>
    <xf numFmtId="165" fontId="40" fillId="0" borderId="28" xfId="2" applyNumberFormat="1" applyFont="1" applyBorder="1" applyAlignment="1">
      <alignment horizontal="left" vertical="center"/>
    </xf>
    <xf numFmtId="165" fontId="41" fillId="2" borderId="9" xfId="2" applyNumberFormat="1" applyFont="1" applyFill="1" applyBorder="1" applyAlignment="1">
      <alignment horizontal="center" vertical="center"/>
    </xf>
    <xf numFmtId="165" fontId="41" fillId="2" borderId="8" xfId="2" applyNumberFormat="1" applyFont="1" applyFill="1" applyBorder="1" applyAlignment="1">
      <alignment horizontal="center" vertical="center"/>
    </xf>
    <xf numFmtId="165" fontId="41" fillId="2" borderId="28" xfId="2" applyNumberFormat="1" applyFont="1" applyFill="1" applyBorder="1" applyAlignment="1">
      <alignment horizontal="center" vertical="center"/>
    </xf>
    <xf numFmtId="165" fontId="41" fillId="4" borderId="12" xfId="2" applyNumberFormat="1" applyFont="1" applyFill="1" applyBorder="1" applyAlignment="1">
      <alignment horizontal="left" vertical="center"/>
    </xf>
    <xf numFmtId="165" fontId="41" fillId="4" borderId="1" xfId="2" applyNumberFormat="1" applyFont="1" applyFill="1" applyBorder="1" applyAlignment="1">
      <alignment horizontal="left" vertical="center"/>
    </xf>
    <xf numFmtId="165" fontId="41" fillId="4" borderId="24" xfId="2" applyNumberFormat="1" applyFont="1" applyFill="1" applyBorder="1" applyAlignment="1">
      <alignment horizontal="left" vertical="center"/>
    </xf>
    <xf numFmtId="165" fontId="40" fillId="3" borderId="35" xfId="2" applyNumberFormat="1" applyFont="1" applyFill="1" applyBorder="1" applyAlignment="1">
      <alignment vertical="center"/>
    </xf>
    <xf numFmtId="165" fontId="40" fillId="3" borderId="3" xfId="2" applyNumberFormat="1" applyFont="1" applyFill="1" applyBorder="1" applyAlignment="1">
      <alignment vertical="center"/>
    </xf>
    <xf numFmtId="165" fontId="40" fillId="3" borderId="5" xfId="2" applyNumberFormat="1" applyFont="1" applyFill="1" applyBorder="1" applyAlignment="1">
      <alignment horizontal="left" vertical="center"/>
    </xf>
    <xf numFmtId="165" fontId="40" fillId="3" borderId="4" xfId="2" applyNumberFormat="1" applyFont="1" applyFill="1" applyBorder="1" applyAlignment="1">
      <alignment horizontal="left" vertical="center"/>
    </xf>
    <xf numFmtId="165" fontId="40" fillId="3" borderId="22" xfId="2" applyNumberFormat="1" applyFont="1" applyFill="1" applyBorder="1" applyAlignment="1">
      <alignment horizontal="left" vertical="center"/>
    </xf>
    <xf numFmtId="165" fontId="40" fillId="0" borderId="18" xfId="2" applyNumberFormat="1" applyFont="1" applyBorder="1" applyAlignment="1">
      <alignment vertical="center"/>
    </xf>
    <xf numFmtId="165" fontId="40" fillId="0" borderId="17" xfId="2" applyNumberFormat="1" applyFont="1" applyBorder="1" applyAlignment="1">
      <alignment vertical="center"/>
    </xf>
    <xf numFmtId="165" fontId="40" fillId="0" borderId="15" xfId="2" applyNumberFormat="1" applyFont="1" applyBorder="1" applyAlignment="1">
      <alignment horizontal="left" vertical="center"/>
    </xf>
    <xf numFmtId="165" fontId="40" fillId="0" borderId="16" xfId="2" applyNumberFormat="1" applyFont="1" applyBorder="1" applyAlignment="1">
      <alignment horizontal="left" vertical="center"/>
    </xf>
    <xf numFmtId="165" fontId="40" fillId="0" borderId="19" xfId="2" applyNumberFormat="1" applyFont="1" applyBorder="1" applyAlignment="1">
      <alignment horizontal="left" vertical="center"/>
    </xf>
    <xf numFmtId="165" fontId="40" fillId="0" borderId="7" xfId="2" applyNumberFormat="1" applyFont="1" applyFill="1" applyBorder="1" applyAlignment="1">
      <alignment vertical="center"/>
    </xf>
    <xf numFmtId="165" fontId="40" fillId="0" borderId="30" xfId="2" applyNumberFormat="1" applyFont="1" applyBorder="1" applyAlignment="1">
      <alignment horizontal="left" vertical="center" wrapText="1"/>
    </xf>
    <xf numFmtId="165" fontId="40" fillId="0" borderId="31" xfId="2" applyNumberFormat="1" applyFont="1" applyBorder="1" applyAlignment="1">
      <alignment horizontal="left" vertical="center"/>
    </xf>
    <xf numFmtId="165" fontId="40" fillId="0" borderId="32" xfId="2" applyNumberFormat="1" applyFont="1" applyBorder="1" applyAlignment="1">
      <alignment horizontal="left" vertical="center"/>
    </xf>
    <xf numFmtId="165" fontId="40" fillId="0" borderId="36" xfId="2" applyNumberFormat="1" applyFont="1" applyBorder="1" applyAlignment="1">
      <alignment vertical="center"/>
    </xf>
    <xf numFmtId="165" fontId="40" fillId="0" borderId="37" xfId="2" applyNumberFormat="1" applyFont="1" applyBorder="1" applyAlignment="1">
      <alignment vertical="center"/>
    </xf>
    <xf numFmtId="165" fontId="40" fillId="0" borderId="30" xfId="2" applyNumberFormat="1" applyFont="1" applyBorder="1" applyAlignment="1">
      <alignment horizontal="left" vertical="center"/>
    </xf>
    <xf numFmtId="165" fontId="40" fillId="0" borderId="9" xfId="2" applyNumberFormat="1" applyFont="1" applyBorder="1" applyAlignment="1">
      <alignment horizontal="center" vertical="center"/>
    </xf>
    <xf numFmtId="165" fontId="40" fillId="0" borderId="8" xfId="2" applyNumberFormat="1" applyFont="1" applyBorder="1" applyAlignment="1">
      <alignment horizontal="center" vertical="center"/>
    </xf>
    <xf numFmtId="165" fontId="40" fillId="0" borderId="28" xfId="2" applyNumberFormat="1" applyFont="1" applyBorder="1" applyAlignment="1">
      <alignment horizontal="center" vertical="center"/>
    </xf>
    <xf numFmtId="165" fontId="40" fillId="0" borderId="7" xfId="2" applyNumberFormat="1" applyFont="1" applyFill="1" applyBorder="1" applyAlignment="1">
      <alignment horizontal="right" vertical="center"/>
    </xf>
    <xf numFmtId="165" fontId="40" fillId="3" borderId="3" xfId="2" applyNumberFormat="1" applyFont="1" applyFill="1" applyBorder="1" applyAlignment="1">
      <alignment horizontal="left" vertical="center"/>
    </xf>
    <xf numFmtId="165" fontId="40" fillId="3" borderId="5" xfId="2" applyNumberFormat="1" applyFont="1" applyFill="1" applyBorder="1" applyAlignment="1">
      <alignment horizontal="center" vertical="center"/>
    </xf>
    <xf numFmtId="165" fontId="40" fillId="3" borderId="4" xfId="2" applyNumberFormat="1" applyFont="1" applyFill="1" applyBorder="1" applyAlignment="1">
      <alignment horizontal="center" vertical="center"/>
    </xf>
    <xf numFmtId="165" fontId="40" fillId="3" borderId="3" xfId="2" applyNumberFormat="1" applyFont="1" applyFill="1" applyBorder="1" applyAlignment="1">
      <alignment horizontal="center" vertical="center"/>
    </xf>
    <xf numFmtId="165" fontId="16" fillId="0" borderId="18" xfId="2" applyNumberFormat="1" applyFont="1" applyBorder="1" applyAlignment="1">
      <alignment vertical="center"/>
    </xf>
    <xf numFmtId="165" fontId="16" fillId="0" borderId="17" xfId="2" applyNumberFormat="1" applyFont="1" applyBorder="1" applyAlignment="1">
      <alignment vertical="center"/>
    </xf>
    <xf numFmtId="165" fontId="17" fillId="0" borderId="5" xfId="2" applyNumberFormat="1" applyFont="1" applyBorder="1" applyAlignment="1">
      <alignment horizontal="left" vertical="center"/>
    </xf>
    <xf numFmtId="165" fontId="17" fillId="0" borderId="4" xfId="2" applyNumberFormat="1" applyFont="1" applyBorder="1" applyAlignment="1">
      <alignment horizontal="left" vertical="center"/>
    </xf>
    <xf numFmtId="165" fontId="17" fillId="0" borderId="22" xfId="2" applyNumberFormat="1" applyFont="1" applyBorder="1" applyAlignment="1">
      <alignment horizontal="left" vertical="center"/>
    </xf>
    <xf numFmtId="165" fontId="16" fillId="0" borderId="35" xfId="2" applyNumberFormat="1" applyFont="1" applyBorder="1" applyAlignment="1">
      <alignment vertical="center"/>
    </xf>
    <xf numFmtId="165" fontId="16" fillId="0" borderId="3" xfId="2" applyNumberFormat="1" applyFont="1" applyBorder="1" applyAlignment="1">
      <alignment vertical="center"/>
    </xf>
    <xf numFmtId="165" fontId="17" fillId="0" borderId="30" xfId="2" applyNumberFormat="1" applyFont="1" applyBorder="1" applyAlignment="1">
      <alignment horizontal="left" vertical="center" wrapText="1"/>
    </xf>
    <xf numFmtId="165" fontId="17" fillId="0" borderId="31" xfId="2" applyNumberFormat="1" applyFont="1" applyBorder="1" applyAlignment="1">
      <alignment horizontal="left" vertical="center"/>
    </xf>
    <xf numFmtId="165" fontId="17" fillId="0" borderId="32" xfId="2" applyNumberFormat="1" applyFont="1" applyBorder="1" applyAlignment="1">
      <alignment horizontal="left" vertical="center"/>
    </xf>
    <xf numFmtId="165" fontId="16" fillId="0" borderId="36" xfId="2" applyNumberFormat="1" applyFont="1" applyBorder="1" applyAlignment="1">
      <alignment vertical="center"/>
    </xf>
    <xf numFmtId="165" fontId="16" fillId="0" borderId="37" xfId="2" applyNumberFormat="1" applyFont="1" applyBorder="1" applyAlignment="1">
      <alignment vertical="center"/>
    </xf>
    <xf numFmtId="165" fontId="17" fillId="0" borderId="30" xfId="2" applyNumberFormat="1" applyFont="1" applyBorder="1" applyAlignment="1">
      <alignment horizontal="left" vertical="center"/>
    </xf>
    <xf numFmtId="165" fontId="20" fillId="2" borderId="9" xfId="2" applyNumberFormat="1" applyFont="1" applyFill="1" applyBorder="1" applyAlignment="1">
      <alignment horizontal="center" vertical="center"/>
    </xf>
    <xf numFmtId="165" fontId="20" fillId="2" borderId="8" xfId="2" applyNumberFormat="1" applyFont="1" applyFill="1" applyBorder="1" applyAlignment="1">
      <alignment horizontal="center" vertical="center"/>
    </xf>
    <xf numFmtId="165" fontId="17" fillId="0" borderId="15" xfId="2" applyNumberFormat="1" applyFont="1" applyBorder="1" applyAlignment="1">
      <alignment horizontal="left" vertical="center"/>
    </xf>
    <xf numFmtId="165" fontId="17" fillId="0" borderId="16" xfId="2" applyNumberFormat="1" applyFont="1" applyBorder="1" applyAlignment="1">
      <alignment horizontal="left" vertical="center"/>
    </xf>
    <xf numFmtId="165" fontId="17" fillId="0" borderId="19" xfId="2" applyNumberFormat="1" applyFont="1" applyBorder="1" applyAlignment="1">
      <alignment horizontal="left" vertical="center"/>
    </xf>
    <xf numFmtId="165" fontId="17" fillId="0" borderId="9" xfId="2" applyNumberFormat="1" applyFont="1" applyBorder="1" applyAlignment="1">
      <alignment horizontal="left" vertical="center"/>
    </xf>
    <xf numFmtId="165" fontId="17" fillId="0" borderId="8" xfId="2" applyNumberFormat="1" applyFont="1" applyBorder="1" applyAlignment="1">
      <alignment horizontal="left" vertical="center"/>
    </xf>
    <xf numFmtId="165" fontId="17" fillId="0" borderId="28" xfId="2" applyNumberFormat="1" applyFont="1" applyBorder="1" applyAlignment="1">
      <alignment horizontal="left" vertical="center"/>
    </xf>
    <xf numFmtId="165" fontId="18" fillId="2" borderId="18" xfId="2" applyNumberFormat="1" applyFont="1" applyFill="1" applyBorder="1" applyAlignment="1">
      <alignment vertical="center"/>
    </xf>
    <xf numFmtId="165" fontId="18" fillId="2" borderId="16" xfId="2" applyNumberFormat="1" applyFont="1" applyFill="1" applyBorder="1" applyAlignment="1">
      <alignment vertical="center"/>
    </xf>
    <xf numFmtId="165" fontId="18" fillId="4" borderId="9" xfId="2" applyNumberFormat="1" applyFont="1" applyFill="1" applyBorder="1" applyAlignment="1">
      <alignment horizontal="left" vertical="center"/>
    </xf>
    <xf numFmtId="165" fontId="18" fillId="4" borderId="8" xfId="2" applyNumberFormat="1" applyFont="1" applyFill="1" applyBorder="1" applyAlignment="1">
      <alignment horizontal="left" vertical="center"/>
    </xf>
    <xf numFmtId="165" fontId="18" fillId="4" borderId="28" xfId="2" applyNumberFormat="1" applyFont="1" applyFill="1" applyBorder="1" applyAlignment="1">
      <alignment horizontal="left" vertical="center"/>
    </xf>
    <xf numFmtId="165" fontId="18" fillId="2" borderId="11" xfId="2" applyNumberFormat="1" applyFont="1" applyFill="1" applyBorder="1" applyAlignment="1">
      <alignment horizontal="left" vertical="center"/>
    </xf>
    <xf numFmtId="165" fontId="18" fillId="2" borderId="0" xfId="2" applyNumberFormat="1" applyFont="1" applyFill="1" applyBorder="1" applyAlignment="1">
      <alignment horizontal="left" vertical="center"/>
    </xf>
    <xf numFmtId="165" fontId="18" fillId="2" borderId="23" xfId="2" applyNumberFormat="1" applyFont="1" applyFill="1" applyBorder="1" applyAlignment="1">
      <alignment horizontal="left" vertical="center"/>
    </xf>
    <xf numFmtId="166" fontId="17" fillId="5" borderId="29" xfId="2" applyNumberFormat="1" applyFont="1" applyFill="1" applyBorder="1" applyAlignment="1">
      <alignment horizontal="center" vertical="center"/>
    </xf>
    <xf numFmtId="166" fontId="17" fillId="5" borderId="10" xfId="2" applyNumberFormat="1" applyFont="1" applyFill="1" applyBorder="1" applyAlignment="1">
      <alignment horizontal="center" vertical="center"/>
    </xf>
    <xf numFmtId="165" fontId="16" fillId="5" borderId="9" xfId="2" applyNumberFormat="1" applyFont="1" applyFill="1" applyBorder="1" applyAlignment="1">
      <alignment horizontal="center" vertical="center"/>
    </xf>
    <xf numFmtId="165" fontId="16" fillId="5" borderId="8" xfId="2" applyNumberFormat="1" applyFont="1" applyFill="1" applyBorder="1" applyAlignment="1">
      <alignment horizontal="center" vertical="center"/>
    </xf>
    <xf numFmtId="165" fontId="18" fillId="2" borderId="41" xfId="2" applyNumberFormat="1" applyFont="1" applyFill="1" applyBorder="1" applyAlignment="1">
      <alignment vertical="center"/>
    </xf>
    <xf numFmtId="165" fontId="18" fillId="2" borderId="7" xfId="2" applyNumberFormat="1" applyFont="1" applyFill="1" applyBorder="1" applyAlignment="1">
      <alignment vertical="center"/>
    </xf>
    <xf numFmtId="165" fontId="18" fillId="4" borderId="12" xfId="2" applyNumberFormat="1" applyFont="1" applyFill="1" applyBorder="1" applyAlignment="1">
      <alignment horizontal="left" vertical="center"/>
    </xf>
    <xf numFmtId="165" fontId="18" fillId="4" borderId="1" xfId="2" applyNumberFormat="1" applyFont="1" applyFill="1" applyBorder="1" applyAlignment="1">
      <alignment horizontal="left" vertical="center"/>
    </xf>
    <xf numFmtId="165" fontId="18" fillId="4" borderId="24" xfId="2" applyNumberFormat="1" applyFont="1" applyFill="1" applyBorder="1" applyAlignment="1">
      <alignment horizontal="left" vertical="center"/>
    </xf>
    <xf numFmtId="165" fontId="16" fillId="3" borderId="35" xfId="2" applyNumberFormat="1" applyFont="1" applyFill="1" applyBorder="1" applyAlignment="1">
      <alignment vertical="center"/>
    </xf>
    <xf numFmtId="165" fontId="16" fillId="3" borderId="3" xfId="2" applyNumberFormat="1" applyFont="1" applyFill="1" applyBorder="1" applyAlignment="1">
      <alignment vertical="center"/>
    </xf>
    <xf numFmtId="165" fontId="17" fillId="3" borderId="5" xfId="2" applyNumberFormat="1" applyFont="1" applyFill="1" applyBorder="1" applyAlignment="1">
      <alignment horizontal="left" vertical="center"/>
    </xf>
    <xf numFmtId="165" fontId="17" fillId="3" borderId="4" xfId="2" applyNumberFormat="1" applyFont="1" applyFill="1" applyBorder="1" applyAlignment="1">
      <alignment horizontal="left" vertical="center"/>
    </xf>
    <xf numFmtId="165" fontId="16" fillId="0" borderId="18" xfId="2" applyNumberFormat="1" applyFont="1" applyBorder="1" applyAlignment="1">
      <alignment horizontal="left" vertical="center"/>
    </xf>
    <xf numFmtId="165" fontId="16" fillId="0" borderId="17" xfId="2" applyNumberFormat="1" applyFont="1" applyBorder="1" applyAlignment="1">
      <alignment horizontal="left" vertical="center"/>
    </xf>
    <xf numFmtId="164" fontId="17" fillId="0" borderId="15" xfId="2" applyNumberFormat="1" applyFont="1" applyBorder="1" applyAlignment="1">
      <alignment horizontal="left" vertical="center"/>
    </xf>
    <xf numFmtId="164" fontId="17" fillId="0" borderId="16" xfId="2" applyNumberFormat="1" applyFont="1" applyBorder="1" applyAlignment="1">
      <alignment horizontal="left" vertical="center"/>
    </xf>
    <xf numFmtId="164" fontId="17" fillId="0" borderId="19" xfId="2" applyNumberFormat="1" applyFont="1" applyBorder="1" applyAlignment="1">
      <alignment horizontal="left" vertical="center"/>
    </xf>
    <xf numFmtId="165" fontId="16" fillId="5" borderId="3" xfId="2" applyNumberFormat="1" applyFont="1" applyFill="1" applyBorder="1" applyAlignment="1">
      <alignment horizontal="center" vertical="center"/>
    </xf>
    <xf numFmtId="165" fontId="16" fillId="5" borderId="2" xfId="2" applyNumberFormat="1" applyFont="1" applyFill="1" applyBorder="1" applyAlignment="1">
      <alignment horizontal="center" vertical="center"/>
    </xf>
    <xf numFmtId="165" fontId="16" fillId="0" borderId="36" xfId="2" applyNumberFormat="1" applyFont="1" applyBorder="1" applyAlignment="1">
      <alignment horizontal="left" vertical="center" wrapText="1"/>
    </xf>
    <xf numFmtId="165" fontId="16" fillId="0" borderId="37" xfId="2" applyNumberFormat="1" applyFont="1" applyBorder="1" applyAlignment="1">
      <alignment horizontal="left" vertical="center" wrapText="1"/>
    </xf>
    <xf numFmtId="164" fontId="17" fillId="0" borderId="30" xfId="2" applyNumberFormat="1" applyFont="1" applyBorder="1" applyAlignment="1">
      <alignment horizontal="left" vertical="center"/>
    </xf>
    <xf numFmtId="164" fontId="17" fillId="0" borderId="31" xfId="2" applyNumberFormat="1" applyFont="1" applyBorder="1" applyAlignment="1">
      <alignment horizontal="left" vertical="center"/>
    </xf>
    <xf numFmtId="164" fontId="17" fillId="0" borderId="32" xfId="2" applyNumberFormat="1" applyFont="1" applyBorder="1" applyAlignment="1">
      <alignment horizontal="left" vertical="center"/>
    </xf>
    <xf numFmtId="165" fontId="16" fillId="4" borderId="3" xfId="2" applyNumberFormat="1" applyFont="1" applyFill="1" applyBorder="1" applyAlignment="1">
      <alignment vertical="center"/>
    </xf>
    <xf numFmtId="165" fontId="16" fillId="4" borderId="2" xfId="2" applyNumberFormat="1" applyFont="1" applyFill="1" applyBorder="1" applyAlignment="1">
      <alignment vertical="center"/>
    </xf>
    <xf numFmtId="166" fontId="17" fillId="5" borderId="2" xfId="2" applyNumberFormat="1" applyFont="1" applyFill="1" applyBorder="1" applyAlignment="1">
      <alignment horizontal="center" vertical="center"/>
    </xf>
    <xf numFmtId="0" fontId="22" fillId="4" borderId="0" xfId="20" applyFont="1" applyFill="1" applyAlignment="1">
      <alignment horizontal="center"/>
    </xf>
    <xf numFmtId="165" fontId="53" fillId="0" borderId="35" xfId="15" applyNumberFormat="1" applyFont="1" applyBorder="1" applyAlignment="1">
      <alignment vertical="center"/>
    </xf>
    <xf numFmtId="165" fontId="53" fillId="0" borderId="3" xfId="15" applyNumberFormat="1" applyFont="1" applyBorder="1" applyAlignment="1">
      <alignment vertical="center"/>
    </xf>
    <xf numFmtId="165" fontId="53" fillId="4" borderId="9" xfId="15" applyNumberFormat="1" applyFont="1" applyFill="1" applyBorder="1" applyAlignment="1">
      <alignment horizontal="left" vertical="center"/>
    </xf>
    <xf numFmtId="165" fontId="53" fillId="4" borderId="28" xfId="15" applyNumberFormat="1" applyFont="1" applyFill="1" applyBorder="1" applyAlignment="1">
      <alignment horizontal="left" vertical="center"/>
    </xf>
    <xf numFmtId="165" fontId="53" fillId="4" borderId="8" xfId="15" applyNumberFormat="1" applyFont="1" applyFill="1" applyBorder="1" applyAlignment="1">
      <alignment horizontal="left" vertical="center"/>
    </xf>
    <xf numFmtId="0" fontId="55" fillId="0" borderId="0" xfId="20" applyFont="1" applyAlignment="1">
      <alignment horizontal="center" vertical="center"/>
    </xf>
    <xf numFmtId="165" fontId="54" fillId="2" borderId="18" xfId="15" applyNumberFormat="1" applyFont="1" applyFill="1" applyBorder="1" applyAlignment="1">
      <alignment vertical="center"/>
    </xf>
    <xf numFmtId="165" fontId="54" fillId="2" borderId="16" xfId="15" applyNumberFormat="1" applyFont="1" applyFill="1" applyBorder="1" applyAlignment="1">
      <alignment vertical="center"/>
    </xf>
    <xf numFmtId="165" fontId="53" fillId="4" borderId="36" xfId="15" applyNumberFormat="1" applyFont="1" applyFill="1" applyBorder="1" applyAlignment="1">
      <alignment horizontal="left" vertical="center"/>
    </xf>
    <xf numFmtId="165" fontId="53" fillId="4" borderId="31" xfId="15" applyNumberFormat="1" applyFont="1" applyFill="1" applyBorder="1" applyAlignment="1">
      <alignment horizontal="left" vertical="center"/>
    </xf>
    <xf numFmtId="165" fontId="53" fillId="4" borderId="32" xfId="15" applyNumberFormat="1" applyFont="1" applyFill="1" applyBorder="1" applyAlignment="1">
      <alignment horizontal="left" vertical="center"/>
    </xf>
    <xf numFmtId="165" fontId="54" fillId="2" borderId="11" xfId="15" applyNumberFormat="1" applyFont="1" applyFill="1" applyBorder="1" applyAlignment="1">
      <alignment horizontal="left" vertical="center"/>
    </xf>
    <xf numFmtId="165" fontId="54" fillId="2" borderId="0" xfId="15" applyNumberFormat="1" applyFont="1" applyFill="1" applyBorder="1" applyAlignment="1">
      <alignment horizontal="left" vertical="center"/>
    </xf>
    <xf numFmtId="165" fontId="53" fillId="4" borderId="31" xfId="15" applyNumberFormat="1" applyFont="1" applyFill="1" applyBorder="1" applyAlignment="1">
      <alignment vertical="center"/>
    </xf>
    <xf numFmtId="165" fontId="53" fillId="4" borderId="37" xfId="15" applyNumberFormat="1" applyFont="1" applyFill="1" applyBorder="1" applyAlignment="1">
      <alignment vertical="center"/>
    </xf>
    <xf numFmtId="166" fontId="53" fillId="5" borderId="30" xfId="15" applyNumberFormat="1" applyFont="1" applyFill="1" applyBorder="1" applyAlignment="1">
      <alignment horizontal="center" vertical="center"/>
    </xf>
    <xf numFmtId="166" fontId="53" fillId="5" borderId="31" xfId="15" applyNumberFormat="1" applyFont="1" applyFill="1" applyBorder="1" applyAlignment="1">
      <alignment horizontal="center" vertical="center"/>
    </xf>
    <xf numFmtId="166" fontId="53" fillId="5" borderId="32" xfId="15" applyNumberFormat="1" applyFont="1" applyFill="1" applyBorder="1" applyAlignment="1">
      <alignment horizontal="center" vertical="center"/>
    </xf>
    <xf numFmtId="165" fontId="53" fillId="5" borderId="9" xfId="15" applyNumberFormat="1" applyFont="1" applyFill="1" applyBorder="1" applyAlignment="1">
      <alignment horizontal="center" vertical="center"/>
    </xf>
    <xf numFmtId="165" fontId="53" fillId="5" borderId="8" xfId="15" applyNumberFormat="1" applyFont="1" applyFill="1" applyBorder="1" applyAlignment="1">
      <alignment horizontal="center" vertical="center"/>
    </xf>
    <xf numFmtId="165" fontId="53" fillId="5" borderId="28" xfId="15" applyNumberFormat="1" applyFont="1" applyFill="1" applyBorder="1" applyAlignment="1">
      <alignment horizontal="center" vertical="center"/>
    </xf>
    <xf numFmtId="165" fontId="54" fillId="2" borderId="41" xfId="15" applyNumberFormat="1" applyFont="1" applyFill="1" applyBorder="1" applyAlignment="1">
      <alignment vertical="center"/>
    </xf>
    <xf numFmtId="165" fontId="54" fillId="2" borderId="7" xfId="15" applyNumberFormat="1" applyFont="1" applyFill="1" applyBorder="1" applyAlignment="1">
      <alignment vertical="center"/>
    </xf>
    <xf numFmtId="165" fontId="53" fillId="3" borderId="15" xfId="15" applyNumberFormat="1" applyFont="1" applyFill="1" applyBorder="1" applyAlignment="1">
      <alignment horizontal="left" vertical="center"/>
    </xf>
    <xf numFmtId="165" fontId="53" fillId="3" borderId="16" xfId="15" applyNumberFormat="1" applyFont="1" applyFill="1" applyBorder="1" applyAlignment="1">
      <alignment horizontal="left" vertical="center"/>
    </xf>
    <xf numFmtId="165" fontId="53" fillId="3" borderId="19" xfId="15" applyNumberFormat="1" applyFont="1" applyFill="1" applyBorder="1" applyAlignment="1">
      <alignment horizontal="left" vertical="center"/>
    </xf>
    <xf numFmtId="0" fontId="51" fillId="4" borderId="0" xfId="21" applyFont="1" applyFill="1" applyAlignment="1">
      <alignment horizontal="center" vertical="center" wrapText="1"/>
    </xf>
    <xf numFmtId="0" fontId="52" fillId="4" borderId="0" xfId="21" applyFont="1" applyFill="1" applyAlignment="1">
      <alignment horizontal="center" vertical="center"/>
    </xf>
    <xf numFmtId="165" fontId="53" fillId="0" borderId="18" xfId="15" applyNumberFormat="1" applyFont="1" applyBorder="1" applyAlignment="1">
      <alignment horizontal="left" vertical="center"/>
    </xf>
    <xf numFmtId="165" fontId="53" fillId="0" borderId="17" xfId="15" applyNumberFormat="1" applyFont="1" applyBorder="1" applyAlignment="1">
      <alignment horizontal="left" vertical="center"/>
    </xf>
    <xf numFmtId="164" fontId="53" fillId="0" borderId="54" xfId="15" applyNumberFormat="1" applyFont="1" applyBorder="1" applyAlignment="1">
      <alignment horizontal="center" vertical="center"/>
    </xf>
    <xf numFmtId="164" fontId="53" fillId="0" borderId="7" xfId="15" applyNumberFormat="1" applyFont="1" applyBorder="1" applyAlignment="1">
      <alignment horizontal="center" vertical="center"/>
    </xf>
    <xf numFmtId="164" fontId="53" fillId="0" borderId="53" xfId="15" applyNumberFormat="1" applyFont="1" applyBorder="1" applyAlignment="1">
      <alignment horizontal="center" vertical="center"/>
    </xf>
    <xf numFmtId="165" fontId="53" fillId="5" borderId="5" xfId="15" applyNumberFormat="1" applyFont="1" applyFill="1" applyBorder="1" applyAlignment="1">
      <alignment horizontal="center" vertical="center"/>
    </xf>
    <xf numFmtId="165" fontId="53" fillId="5" borderId="4" xfId="15" applyNumberFormat="1" applyFont="1" applyFill="1" applyBorder="1" applyAlignment="1">
      <alignment horizontal="center" vertical="center"/>
    </xf>
    <xf numFmtId="165" fontId="53" fillId="5" borderId="3" xfId="15" applyNumberFormat="1" applyFont="1" applyFill="1" applyBorder="1" applyAlignment="1">
      <alignment horizontal="center" vertical="center"/>
    </xf>
    <xf numFmtId="165" fontId="53" fillId="0" borderId="36" xfId="15" applyNumberFormat="1" applyFont="1" applyBorder="1" applyAlignment="1">
      <alignment horizontal="left" vertical="center" wrapText="1"/>
    </xf>
    <xf numFmtId="165" fontId="53" fillId="0" borderId="37" xfId="15" applyNumberFormat="1" applyFont="1" applyBorder="1" applyAlignment="1">
      <alignment horizontal="left" vertical="center" wrapText="1"/>
    </xf>
    <xf numFmtId="165" fontId="53" fillId="4" borderId="4" xfId="15" applyNumberFormat="1" applyFont="1" applyFill="1" applyBorder="1" applyAlignment="1">
      <alignment vertical="center"/>
    </xf>
    <xf numFmtId="165" fontId="53" fillId="4" borderId="3" xfId="15" applyNumberFormat="1" applyFont="1" applyFill="1" applyBorder="1" applyAlignment="1">
      <alignment vertical="center"/>
    </xf>
    <xf numFmtId="166" fontId="53" fillId="5" borderId="5" xfId="15" applyNumberFormat="1" applyFont="1" applyFill="1" applyBorder="1" applyAlignment="1">
      <alignment horizontal="center" vertical="center"/>
    </xf>
    <xf numFmtId="166" fontId="53" fillId="5" borderId="4" xfId="15" applyNumberFormat="1" applyFont="1" applyFill="1" applyBorder="1" applyAlignment="1">
      <alignment horizontal="center" vertical="center"/>
    </xf>
    <xf numFmtId="166" fontId="53" fillId="5" borderId="22" xfId="15" applyNumberFormat="1" applyFont="1" applyFill="1" applyBorder="1" applyAlignment="1">
      <alignment horizontal="center" vertical="center"/>
    </xf>
    <xf numFmtId="0" fontId="33" fillId="0" borderId="43" xfId="16" applyFont="1" applyBorder="1" applyAlignment="1">
      <alignment horizontal="center" vertical="top" wrapText="1"/>
    </xf>
    <xf numFmtId="0" fontId="33" fillId="0" borderId="44" xfId="16" applyFont="1" applyBorder="1" applyAlignment="1">
      <alignment horizontal="center" vertical="top" wrapText="1"/>
    </xf>
    <xf numFmtId="0" fontId="33" fillId="0" borderId="45" xfId="16" applyFont="1" applyBorder="1" applyAlignment="1">
      <alignment horizontal="center" vertical="top" wrapText="1"/>
    </xf>
    <xf numFmtId="172" fontId="33" fillId="0" borderId="46" xfId="16" applyNumberFormat="1" applyFont="1" applyBorder="1" applyAlignment="1">
      <alignment horizontal="center" vertical="center" wrapText="1"/>
    </xf>
  </cellXfs>
  <cellStyles count="26">
    <cellStyle name="0,0_x000d__x000a_NA_x000d__x000a_" xfId="4"/>
    <cellStyle name="Amount" xfId="11"/>
    <cellStyle name="Comma" xfId="2" builtinId="3"/>
    <cellStyle name="Comma 2" xfId="15"/>
    <cellStyle name="Currency" xfId="3" builtinId="4"/>
    <cellStyle name="Date" xfId="18"/>
    <cellStyle name="Excel Built-in Normal 1" xfId="5"/>
    <cellStyle name="Heading 1 2" xfId="14"/>
    <cellStyle name="Heading 1 3" xfId="16"/>
    <cellStyle name="Heading 2 2" xfId="21"/>
    <cellStyle name="Heading 3 2" xfId="24"/>
    <cellStyle name="Hyperlink" xfId="19"/>
    <cellStyle name="Normal" xfId="0" builtinId="0"/>
    <cellStyle name="Normal 2" xfId="12"/>
    <cellStyle name="Normal 2 2" xfId="8"/>
    <cellStyle name="Normal 2 2 2" xfId="23"/>
    <cellStyle name="Normal 2 3" xfId="6"/>
    <cellStyle name="Normal 2 4" xfId="22"/>
    <cellStyle name="Normal 3" xfId="10"/>
    <cellStyle name="Normal 3 2" xfId="7"/>
    <cellStyle name="Normal 4" xfId="17"/>
    <cellStyle name="Normal 5" xfId="20"/>
    <cellStyle name="Normal 6" xfId="9"/>
    <cellStyle name="Percent" xfId="1" builtinId="5"/>
    <cellStyle name="Percent 2" xfId="25"/>
    <cellStyle name="Title 2" xfId="13"/>
  </cellStyles>
  <dxfs count="184">
    <dxf>
      <border>
        <bottom style="thin">
          <color rgb="FF203764"/>
        </bottom>
      </border>
    </dxf>
    <dxf>
      <font>
        <strike val="0"/>
        <outline val="0"/>
        <shadow val="0"/>
        <u val="none"/>
        <vertAlign val="baseline"/>
        <name val="Century Gothic"/>
        <scheme val="none"/>
      </font>
      <numFmt numFmtId="169" formatCode="&quot;$&quot;#,##0.00"/>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border>
        <bottom style="medium">
          <color theme="0" tint="-0.249977111117893"/>
        </bottom>
      </border>
    </dxf>
    <dxf>
      <font>
        <strike val="0"/>
        <outline val="0"/>
        <shadow val="0"/>
        <u val="none"/>
        <vertAlign val="baseline"/>
        <sz val="12"/>
        <color theme="6" tint="-0.499984740745262"/>
        <name val="Century Gothic"/>
        <scheme val="none"/>
      </font>
      <fill>
        <patternFill patternType="solid">
          <fgColor indexed="64"/>
          <bgColor theme="0"/>
        </patternFill>
      </fill>
    </dxf>
    <dxf>
      <font>
        <strike val="0"/>
        <outline val="0"/>
        <shadow val="0"/>
        <u val="none"/>
        <vertAlign val="baseline"/>
        <name val="Century Gothic"/>
        <scheme val="none"/>
      </font>
      <numFmt numFmtId="169" formatCode="&quot;$&quot;#,##0.00"/>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border>
        <bottom style="medium">
          <color theme="0" tint="-0.249977111117893"/>
        </bottom>
      </border>
    </dxf>
    <dxf>
      <font>
        <strike val="0"/>
        <outline val="0"/>
        <shadow val="0"/>
        <u val="none"/>
        <vertAlign val="baseline"/>
        <sz val="12"/>
        <color theme="6" tint="-0.499984740745262"/>
        <name val="Century Gothic"/>
        <scheme val="none"/>
      </font>
      <fill>
        <patternFill patternType="solid">
          <fgColor indexed="64"/>
          <bgColor theme="0"/>
        </patternFill>
      </fill>
    </dxf>
    <dxf>
      <font>
        <strike val="0"/>
        <outline val="0"/>
        <shadow val="0"/>
        <u val="none"/>
        <vertAlign val="baseline"/>
        <name val="Century Gothic"/>
        <scheme val="none"/>
      </font>
      <numFmt numFmtId="169" formatCode="&quot;$&quot;#,##0.00"/>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border>
        <bottom style="medium">
          <color theme="0" tint="-0.249977111117893"/>
        </bottom>
      </border>
    </dxf>
    <dxf>
      <font>
        <strike val="0"/>
        <outline val="0"/>
        <shadow val="0"/>
        <u val="none"/>
        <vertAlign val="baseline"/>
        <sz val="12"/>
        <color theme="6" tint="-0.499984740745262"/>
        <name val="Century Gothic"/>
        <scheme val="none"/>
      </font>
      <fill>
        <patternFill patternType="solid">
          <fgColor indexed="64"/>
          <bgColor theme="0"/>
        </patternFill>
      </fill>
    </dxf>
    <dxf>
      <font>
        <strike val="0"/>
        <outline val="0"/>
        <shadow val="0"/>
        <u val="none"/>
        <vertAlign val="baseline"/>
        <name val="Century Gothic"/>
        <scheme val="none"/>
      </font>
      <numFmt numFmtId="169" formatCode="&quot;$&quot;#,##0.00"/>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border>
        <bottom style="medium">
          <color theme="0" tint="-0.249977111117893"/>
        </bottom>
      </border>
    </dxf>
    <dxf>
      <font>
        <strike val="0"/>
        <outline val="0"/>
        <shadow val="0"/>
        <u val="none"/>
        <vertAlign val="baseline"/>
        <sz val="12"/>
        <color theme="6" tint="-0.499984740745262"/>
        <name val="Century Gothic"/>
        <scheme val="none"/>
      </font>
      <fill>
        <patternFill patternType="solid">
          <fgColor indexed="64"/>
          <bgColor theme="0"/>
        </patternFill>
      </fill>
    </dxf>
    <dxf>
      <font>
        <strike val="0"/>
        <outline val="0"/>
        <shadow val="0"/>
        <u val="none"/>
        <vertAlign val="baseline"/>
        <name val="Century Gothic"/>
        <scheme val="none"/>
      </font>
      <numFmt numFmtId="169" formatCode="&quot;$&quot;#,##0.00"/>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border>
        <bottom style="medium">
          <color theme="0" tint="-0.249977111117893"/>
        </bottom>
      </border>
    </dxf>
    <dxf>
      <font>
        <strike val="0"/>
        <outline val="0"/>
        <shadow val="0"/>
        <u val="none"/>
        <vertAlign val="baseline"/>
        <sz val="12"/>
        <color theme="6" tint="-0.499984740745262"/>
        <name val="Century Gothic"/>
        <scheme val="none"/>
      </font>
      <fill>
        <patternFill patternType="solid">
          <fgColor indexed="64"/>
          <bgColor theme="0"/>
        </patternFill>
      </fill>
    </dxf>
    <dxf>
      <font>
        <strike val="0"/>
        <outline val="0"/>
        <shadow val="0"/>
        <u val="none"/>
        <vertAlign val="baseline"/>
        <name val="Century Gothic"/>
        <scheme val="none"/>
      </font>
      <numFmt numFmtId="169" formatCode="&quot;$&quot;#,##0.00"/>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font>
        <strike val="0"/>
        <outline val="0"/>
        <shadow val="0"/>
        <u val="none"/>
        <vertAlign val="baseline"/>
        <name val="Century Gothic"/>
        <scheme val="none"/>
      </font>
      <fill>
        <patternFill patternType="solid">
          <fgColor indexed="64"/>
          <bgColor theme="0" tint="-4.9989318521683403E-2"/>
        </patternFill>
      </fill>
    </dxf>
    <dxf>
      <border>
        <bottom style="medium">
          <color theme="0" tint="-0.249977111117893"/>
        </bottom>
      </border>
    </dxf>
    <dxf>
      <font>
        <strike val="0"/>
        <outline val="0"/>
        <shadow val="0"/>
        <u val="none"/>
        <vertAlign val="baseline"/>
        <sz val="12"/>
        <color theme="6" tint="-0.499984740745262"/>
        <name val="Century Gothic"/>
        <scheme val="none"/>
      </font>
      <fill>
        <patternFill patternType="solid">
          <fgColor indexed="64"/>
          <bgColor theme="0"/>
        </patternFill>
      </fill>
    </dxf>
    <dxf>
      <font>
        <strike val="0"/>
        <outline val="0"/>
        <shadow val="0"/>
        <u val="none"/>
        <vertAlign val="baseline"/>
        <name val="Century Gothic"/>
        <scheme val="none"/>
      </font>
      <numFmt numFmtId="1" formatCode="0"/>
      <alignment horizontal="center" vertical="center" textRotation="0" wrapText="0" indent="0" relativeIndent="255" justifyLastLine="0" shrinkToFit="0" readingOrder="0"/>
    </dxf>
    <dxf>
      <font>
        <strike val="0"/>
        <outline val="0"/>
        <shadow val="0"/>
        <u val="none"/>
        <vertAlign val="baseline"/>
        <name val="Century Gothic"/>
        <scheme val="none"/>
      </font>
    </dxf>
    <dxf>
      <font>
        <strike val="0"/>
        <outline val="0"/>
        <shadow val="0"/>
        <u val="none"/>
        <vertAlign val="baseline"/>
        <name val="Century Gothic"/>
        <scheme val="none"/>
      </font>
      <alignment horizontal="center" vertical="center" textRotation="0" wrapText="0" indent="0" relativeIndent="255" justifyLastLine="0" shrinkToFit="0" readingOrder="0"/>
    </dxf>
    <dxf>
      <font>
        <strike val="0"/>
        <outline val="0"/>
        <shadow val="0"/>
        <u val="none"/>
        <vertAlign val="baseline"/>
        <name val="Century Gothic"/>
        <scheme val="none"/>
      </font>
      <alignment horizontal="center" vertical="center" textRotation="0" wrapText="0" indent="0" relativeIndent="255" justifyLastLine="0" shrinkToFit="0" readingOrder="0"/>
    </dxf>
    <dxf>
      <font>
        <strike val="0"/>
        <outline val="0"/>
        <shadow val="0"/>
        <u val="none"/>
        <vertAlign val="baseline"/>
        <name val="Century Gothic"/>
        <scheme val="none"/>
      </font>
      <alignment horizontal="center" vertical="center" textRotation="0" wrapText="0" indent="0" relativeIndent="255" justifyLastLine="0" shrinkToFit="0" readingOrder="0"/>
    </dxf>
    <dxf>
      <font>
        <b/>
        <strike val="0"/>
        <outline val="0"/>
        <shadow val="0"/>
        <u val="none"/>
        <vertAlign val="baseline"/>
        <name val="Century Gothic"/>
        <scheme val="none"/>
      </font>
    </dxf>
    <dxf>
      <font>
        <strike val="0"/>
        <outline val="0"/>
        <shadow val="0"/>
        <u val="none"/>
        <vertAlign val="baseline"/>
        <name val="Century Gothic"/>
        <scheme val="none"/>
      </font>
    </dxf>
    <dxf>
      <border>
        <bottom style="medium">
          <color theme="0" tint="-0.249977111117893"/>
        </bottom>
      </border>
    </dxf>
    <dxf>
      <font>
        <strike val="0"/>
        <outline val="0"/>
        <shadow val="0"/>
        <u val="none"/>
        <vertAlign val="baseline"/>
        <sz val="12"/>
        <color theme="6" tint="-0.499984740745262"/>
        <name val="Century Gothic"/>
        <scheme val="none"/>
      </font>
    </dxf>
    <dxf>
      <font>
        <b/>
        <i val="0"/>
        <strike val="0"/>
        <condense val="0"/>
        <extend val="0"/>
        <outline val="0"/>
        <shadow val="0"/>
        <u val="none"/>
        <vertAlign val="baseline"/>
        <sz val="10"/>
        <color theme="3"/>
        <name val="Calibri"/>
        <scheme val="minor"/>
      </font>
      <numFmt numFmtId="5" formatCode="#,##0_);\(#,##0\)"/>
      <fill>
        <patternFill patternType="solid">
          <fgColor indexed="64"/>
          <bgColor theme="4" tint="0.5999938962981048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numFmt numFmtId="165" formatCode="_(* #,##0_);_(* \(#,##0\);_(* &quot;-&quot;??_);_(@_)"/>
      <fill>
        <patternFill patternType="solid">
          <fgColor indexed="64"/>
          <bgColor theme="4" tint="0.79998168889431442"/>
        </patternFill>
      </fill>
      <alignment horizontal="right" vertical="bottom" textRotation="0" wrapText="0" indent="1"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3"/>
        <name val="Calibri"/>
        <scheme val="minor"/>
      </font>
      <numFmt numFmtId="5" formatCode="#,##0_);\(#,##0\)"/>
      <fill>
        <patternFill patternType="solid">
          <fgColor indexed="64"/>
          <bgColor theme="4" tint="0.5999938962981048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numFmt numFmtId="165" formatCode="_(* #,##0_);_(* \(#,##0\);_(* &quot;-&quot;??_);_(@_)"/>
      <fill>
        <patternFill patternType="solid">
          <fgColor indexed="64"/>
          <bgColor theme="4" tint="0.79998168889431442"/>
        </patternFill>
      </fill>
      <alignment horizontal="right" vertical="bottom" textRotation="0" wrapText="0" indent="1"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3"/>
        <name val="Calibri"/>
        <scheme val="minor"/>
      </font>
      <numFmt numFmtId="5" formatCode="#,##0_);\(#,##0\)"/>
      <fill>
        <patternFill patternType="solid">
          <fgColor indexed="64"/>
          <bgColor theme="4" tint="0.5999938962981048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numFmt numFmtId="165" formatCode="_(* #,##0_);_(* \(#,##0\);_(* &quot;-&quot;??_);_(@_)"/>
      <fill>
        <patternFill patternType="solid">
          <fgColor indexed="64"/>
          <bgColor theme="4" tint="0.79998168889431442"/>
        </patternFill>
      </fill>
      <alignment horizontal="right" vertical="bottom" textRotation="0" wrapText="0" indent="1"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3"/>
        <name val="Calibri"/>
        <scheme val="minor"/>
      </font>
      <numFmt numFmtId="5" formatCode="#,##0_);\(#,##0\)"/>
      <fill>
        <patternFill patternType="solid">
          <fgColor indexed="64"/>
          <bgColor theme="4" tint="0.59999389629810485"/>
        </patternFill>
      </fill>
      <alignment horizontal="general" vertical="center" textRotation="0" wrapText="0" indent="0" relativeIndent="255" justifyLastLine="0" shrinkToFit="0" readingOrder="0"/>
      <border diagonalUp="0" diagonalDown="0" outline="0">
        <left/>
        <right/>
        <top/>
        <bottom/>
      </border>
    </dxf>
    <dxf>
      <font>
        <b/>
        <i val="0"/>
        <strike val="0"/>
        <condense val="0"/>
        <extend val="0"/>
        <outline val="0"/>
        <shadow val="0"/>
        <u val="none"/>
        <vertAlign val="baseline"/>
        <sz val="10"/>
        <color theme="3"/>
        <name val="Calibri"/>
        <scheme val="minor"/>
      </font>
      <fill>
        <patternFill patternType="solid">
          <fgColor indexed="64"/>
          <bgColor theme="4" tint="0.59996337778862885"/>
        </patternFill>
      </fill>
      <alignment horizontal="general" vertical="center" textRotation="0" wrapText="0" indent="0" relativeIndent="255" justifyLastLine="0" shrinkToFit="0" readingOrder="0"/>
      <border diagonalUp="0" diagonalDown="0" outline="0">
        <left/>
        <right/>
        <top/>
        <bottom/>
      </border>
    </dxf>
    <dxf>
      <font>
        <b/>
        <i val="0"/>
        <strike val="0"/>
        <condense val="0"/>
        <extend val="0"/>
        <outline val="0"/>
        <shadow val="0"/>
        <u val="none"/>
        <vertAlign val="baseline"/>
        <sz val="10"/>
        <color theme="3"/>
        <name val="Calibri"/>
        <scheme val="minor"/>
      </font>
      <numFmt numFmtId="5" formatCode="#,##0_);\(#,##0\)"/>
      <fill>
        <patternFill patternType="solid">
          <fgColor indexed="64"/>
          <bgColor theme="4" tint="0.5999938962981048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numFmt numFmtId="165" formatCode="_(* #,##0_);_(* \(#,##0\);_(* &quot;-&quot;??_);_(@_)"/>
      <fill>
        <patternFill patternType="solid">
          <fgColor indexed="64"/>
          <bgColor theme="4" tint="0.79998168889431442"/>
        </patternFill>
      </fill>
      <alignment horizontal="right" vertical="bottom" textRotation="0" wrapText="0" indent="1"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3"/>
        <name val="Calibri"/>
        <scheme val="minor"/>
      </font>
      <numFmt numFmtId="5" formatCode="#,##0_);\(#,##0\)"/>
      <fill>
        <patternFill patternType="solid">
          <fgColor indexed="64"/>
          <bgColor theme="4" tint="0.5999938962981048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numFmt numFmtId="165" formatCode="_(* #,##0_);_(* \(#,##0\);_(* &quot;-&quot;??_);_(@_)"/>
      <fill>
        <patternFill patternType="solid">
          <fgColor indexed="64"/>
          <bgColor theme="4" tint="0.79998168889431442"/>
        </patternFill>
      </fill>
      <alignment horizontal="right" vertical="bottom" textRotation="0" wrapText="0" indent="1"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3"/>
        <name val="Calibri"/>
        <scheme val="minor"/>
      </font>
      <numFmt numFmtId="5" formatCode="#,##0_);\(#,##0\)"/>
      <fill>
        <patternFill patternType="solid">
          <fgColor indexed="64"/>
          <bgColor theme="4" tint="0.5999938962981048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numFmt numFmtId="165" formatCode="_(* #,##0_);_(* \(#,##0\);_(* &quot;-&quot;??_);_(@_)"/>
      <fill>
        <patternFill patternType="solid">
          <fgColor indexed="64"/>
          <bgColor theme="4" tint="0.79998168889431442"/>
        </patternFill>
      </fill>
      <alignment horizontal="right" vertical="bottom" textRotation="0" wrapText="0" indent="1"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3"/>
        <name val="Calibri"/>
        <scheme val="minor"/>
      </font>
      <numFmt numFmtId="5" formatCode="#,##0_);\(#,##0\)"/>
      <fill>
        <patternFill patternType="solid">
          <fgColor indexed="64"/>
          <bgColor theme="4" tint="0.59999389629810485"/>
        </patternFill>
      </fill>
      <alignment horizontal="general" vertical="center" textRotation="0" wrapText="0" indent="0" relativeIndent="255" justifyLastLine="0" shrinkToFit="0" readingOrder="0"/>
      <border diagonalUp="0" diagonalDown="0" outline="0">
        <left/>
        <right/>
        <top/>
        <bottom/>
      </border>
    </dxf>
    <dxf>
      <font>
        <b/>
        <i val="0"/>
        <strike val="0"/>
        <condense val="0"/>
        <extend val="0"/>
        <outline val="0"/>
        <shadow val="0"/>
        <u val="none"/>
        <vertAlign val="baseline"/>
        <sz val="10"/>
        <color theme="3"/>
        <name val="Calibri"/>
        <scheme val="minor"/>
      </font>
      <fill>
        <patternFill patternType="solid">
          <fgColor indexed="64"/>
          <bgColor theme="4" tint="0.5999633777886288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scheme val="none"/>
      </font>
    </dxf>
    <dxf>
      <font>
        <b val="0"/>
        <strike val="0"/>
        <outline val="0"/>
        <shadow val="0"/>
        <u val="none"/>
        <vertAlign val="baseline"/>
        <sz val="10"/>
        <name val="Century Gothic"/>
        <scheme val="none"/>
      </font>
      <numFmt numFmtId="165" formatCode="_(* #,##0_);_(* \(#,##0\);_(* &quot;-&quot;??_);_(@_)"/>
      <fill>
        <patternFill>
          <fgColor indexed="64"/>
          <bgColor theme="0"/>
        </patternFill>
      </fill>
    </dxf>
    <dxf>
      <font>
        <b val="0"/>
        <i val="0"/>
        <strike val="0"/>
        <condense val="0"/>
        <extend val="0"/>
        <outline val="0"/>
        <shadow val="0"/>
        <u val="none"/>
        <vertAlign val="baseline"/>
        <sz val="10"/>
        <color theme="1"/>
        <name val="Century Gothic"/>
        <scheme val="none"/>
      </font>
    </dxf>
    <dxf>
      <font>
        <b val="0"/>
        <strike val="0"/>
        <outline val="0"/>
        <shadow val="0"/>
        <u val="none"/>
        <vertAlign val="baseline"/>
        <sz val="10"/>
        <name val="Century Gothic"/>
        <scheme val="none"/>
      </font>
      <fill>
        <patternFill>
          <fgColor indexed="64"/>
          <bgColor theme="0"/>
        </patternFill>
      </fill>
    </dxf>
    <dxf>
      <font>
        <b val="0"/>
        <i val="0"/>
        <strike val="0"/>
        <condense val="0"/>
        <extend val="0"/>
        <outline val="0"/>
        <shadow val="0"/>
        <u val="none"/>
        <vertAlign val="baseline"/>
        <sz val="10"/>
        <color theme="3"/>
        <name val="Century Gothic"/>
        <scheme val="none"/>
      </font>
      <numFmt numFmtId="5" formatCode="#,##0_);\(#,##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protection locked="1" hidden="0"/>
    </dxf>
    <dxf>
      <font>
        <b val="0"/>
        <strike val="0"/>
        <outline val="0"/>
        <shadow val="0"/>
        <u val="none"/>
        <vertAlign val="baseline"/>
        <sz val="10"/>
        <color theme="3"/>
        <name val="Century Gothic"/>
        <scheme val="none"/>
      </font>
      <numFmt numFmtId="165" formatCode="_(* #,##0_);_(* \(#,##0\);_(* &quot;-&quot;??_);_(@_)"/>
      <fill>
        <patternFill patternType="none">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name val="Century Gothic"/>
        <scheme val="none"/>
      </font>
      <numFmt numFmtId="5" formatCode="#,##0_);\(#,##0\)"/>
      <fill>
        <patternFill patternType="solid">
          <fgColor indexed="64"/>
          <bgColor theme="4" tint="0.59999389629810485"/>
        </patternFill>
      </fill>
      <alignment horizontal="general" vertical="center" textRotation="0" wrapText="0" indent="0" relativeIndent="255" justifyLastLine="0" shrinkToFit="0" readingOrder="0"/>
      <border diagonalUp="0" diagonalDown="0" outline="0">
        <left/>
        <right/>
        <top/>
        <bottom/>
      </border>
      <protection locked="1" hidden="0"/>
    </dxf>
    <dxf>
      <font>
        <b val="0"/>
        <strike val="0"/>
        <outline val="0"/>
        <shadow val="0"/>
        <u val="none"/>
        <vertAlign val="baseline"/>
        <sz val="10"/>
        <name val="Century Gothic"/>
        <scheme val="none"/>
      </font>
      <numFmt numFmtId="165" formatCode="_(* #,##0_);_(* \(#,##0\);_(* &quot;-&quot;??_);_(@_)"/>
      <fill>
        <patternFill>
          <fgColor indexed="64"/>
          <bgColor theme="0"/>
        </patternFill>
      </fill>
    </dxf>
    <dxf>
      <font>
        <b val="0"/>
        <i val="0"/>
        <strike val="0"/>
        <condense val="0"/>
        <extend val="0"/>
        <outline val="0"/>
        <shadow val="0"/>
        <u val="none"/>
        <vertAlign val="baseline"/>
        <sz val="10"/>
        <color theme="3"/>
        <name val="Century Gothic"/>
        <scheme val="none"/>
      </font>
      <numFmt numFmtId="4" formatCode="#,##0.00"/>
      <fill>
        <patternFill patternType="solid">
          <fgColor indexed="64"/>
          <bgColor theme="4" tint="0.59996337778862885"/>
        </patternFill>
      </fill>
      <alignment horizontal="general" vertical="center" textRotation="0" wrapText="0" indent="0" relativeIndent="255" justifyLastLine="0" shrinkToFit="0" readingOrder="0"/>
      <border diagonalUp="0" diagonalDown="0" outline="0">
        <left/>
        <right/>
        <top/>
        <bottom/>
      </border>
      <protection locked="1" hidden="0"/>
    </dxf>
    <dxf>
      <font>
        <b val="0"/>
        <strike val="0"/>
        <outline val="0"/>
        <shadow val="0"/>
        <u val="none"/>
        <vertAlign val="baseline"/>
        <sz val="10"/>
        <name val="Century Gothic"/>
        <scheme val="none"/>
      </font>
      <fill>
        <patternFill>
          <fgColor indexed="64"/>
          <bgColor theme="0"/>
        </patternFill>
      </fill>
      <border outline="0">
        <right style="thin">
          <color indexed="64"/>
        </right>
      </border>
    </dxf>
    <dxf>
      <font>
        <b val="0"/>
        <strike val="0"/>
        <outline val="0"/>
        <shadow val="0"/>
        <u val="none"/>
        <vertAlign val="baseline"/>
        <sz val="10"/>
        <name val="Century Gothic"/>
        <scheme val="none"/>
      </font>
    </dxf>
    <dxf>
      <font>
        <b val="0"/>
        <strike val="0"/>
        <outline val="0"/>
        <shadow val="0"/>
        <u val="none"/>
        <vertAlign val="baseline"/>
        <sz val="10"/>
        <name val="Century Gothic"/>
        <scheme val="none"/>
      </font>
      <fill>
        <patternFill>
          <fgColor indexed="64"/>
          <bgColor theme="0"/>
        </patternFill>
      </fill>
    </dxf>
    <dxf>
      <font>
        <b val="0"/>
        <strike val="0"/>
        <outline val="0"/>
        <shadow val="0"/>
        <u val="none"/>
        <vertAlign val="baseline"/>
        <sz val="10"/>
        <name val="Century Gothic"/>
        <scheme val="none"/>
      </font>
      <fill>
        <patternFill>
          <fgColor indexed="64"/>
          <bgColor theme="3" tint="0.499984740745262"/>
        </patternFill>
      </fill>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6"/>
        <color theme="1"/>
        <name val="Century Gothic"/>
        <scheme val="none"/>
      </font>
      <numFmt numFmtId="168" formatCode="_(* #,##0.0_);_(* \(#,##0.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tint="-0.14999847407452621"/>
        </patternFill>
      </fill>
      <alignment horizontal="general" vertical="center" textRotation="0" wrapText="0" indent="0" relativeIndent="255" justifyLastLine="0" shrinkToFit="0" readingOrder="0"/>
      <border diagonalUp="0" diagonalDown="0" outline="0">
        <left/>
        <right style="thin">
          <color indexed="64"/>
        </right>
        <top style="thin">
          <color indexed="64"/>
        </top>
        <bottom/>
      </border>
    </dxf>
    <dxf>
      <border outline="0">
        <top style="thin">
          <color indexed="64"/>
        </top>
      </border>
    </dxf>
    <dxf>
      <border outline="0">
        <left style="medium">
          <color indexed="64"/>
        </left>
        <right style="thin">
          <color indexed="64"/>
        </right>
        <top style="thin">
          <color indexed="64"/>
        </top>
        <bottom style="thin">
          <color indexed="64"/>
        </bottom>
      </border>
    </dxf>
    <dxf>
      <font>
        <b/>
        <strike val="0"/>
        <outline val="0"/>
        <shadow val="0"/>
        <vertAlign val="baseline"/>
        <sz val="16"/>
        <name val="Century Gothic"/>
        <scheme val="none"/>
      </font>
      <numFmt numFmtId="165" formatCode="_(* #,##0_);_(* \(#,##0\);_(* &quot;-&quot;??_);_(@_)"/>
    </dxf>
    <dxf>
      <border outline="0">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1"/>
        </patternFill>
      </fill>
      <alignment horizontal="center" vertical="center" textRotation="0" wrapText="0" indent="0" relativeIndent="255"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6"/>
        <color theme="1"/>
        <name val="Century Gothic"/>
        <scheme val="none"/>
      </font>
      <numFmt numFmtId="168" formatCode="_(* #,##0.0_);_(* \(#,##0.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tint="-0.14999847407452621"/>
        </patternFill>
      </fill>
      <alignment horizontal="general" vertical="center" textRotation="0" wrapText="0" indent="0" relativeIndent="255" justifyLastLine="0" shrinkToFit="0" readingOrder="0"/>
      <border diagonalUp="0" diagonalDown="0" outline="0">
        <left/>
        <right style="thin">
          <color indexed="64"/>
        </right>
        <top style="thin">
          <color indexed="64"/>
        </top>
        <bottom/>
      </border>
    </dxf>
    <dxf>
      <border outline="0">
        <top style="thin">
          <color indexed="64"/>
        </top>
      </border>
    </dxf>
    <dxf>
      <border outline="0">
        <left style="medium">
          <color indexed="64"/>
        </left>
        <right style="thin">
          <color indexed="64"/>
        </right>
        <top style="thin">
          <color indexed="64"/>
        </top>
        <bottom style="thin">
          <color indexed="64"/>
        </bottom>
      </border>
    </dxf>
    <dxf>
      <font>
        <b/>
        <strike val="0"/>
        <outline val="0"/>
        <shadow val="0"/>
        <vertAlign val="baseline"/>
        <sz val="16"/>
        <name val="Century Gothic"/>
        <scheme val="none"/>
      </font>
      <numFmt numFmtId="165" formatCode="_(* #,##0_);_(* \(#,##0\);_(* &quot;-&quot;??_);_(@_)"/>
    </dxf>
    <dxf>
      <border outline="0">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1"/>
        </patternFill>
      </fill>
      <alignment horizontal="center" vertical="center" textRotation="0" wrapText="0" indent="0" relativeIndent="255"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none">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none">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none">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none">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none">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tint="-0.14999847407452621"/>
        </patternFill>
      </fill>
      <alignment horizontal="general" vertical="center" textRotation="0" wrapText="0" indent="0" relativeIndent="255" justifyLastLine="0" shrinkToFit="0" readingOrder="0"/>
      <border diagonalUp="0" diagonalDown="0" outline="0">
        <left style="medium">
          <color indexed="64"/>
        </left>
        <right/>
        <top style="thin">
          <color indexed="64"/>
        </top>
        <bottom style="thin">
          <color indexed="64"/>
        </bottom>
      </border>
    </dxf>
    <dxf>
      <border outline="0">
        <top style="thin">
          <color indexed="64"/>
        </top>
      </border>
    </dxf>
    <dxf>
      <border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dxf>
    <dxf>
      <border outline="0">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1"/>
        </patternFill>
      </fill>
      <alignment horizontal="center" vertical="center" textRotation="0" wrapText="0" indent="0" relativeIndent="255"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tint="-0.14999847407452621"/>
        </patternFill>
      </fill>
      <alignment horizontal="general" vertical="center" textRotation="0" wrapText="0" indent="0" relativeIndent="255" justifyLastLine="0" shrinkToFit="0" readingOrder="0"/>
      <border diagonalUp="0" diagonalDown="0" outline="0">
        <left style="medium">
          <color indexed="64"/>
        </left>
        <right/>
        <top style="thin">
          <color indexed="64"/>
        </top>
        <bottom style="thin">
          <color indexed="64"/>
        </bottom>
      </border>
    </dxf>
    <dxf>
      <border outline="0">
        <top style="thin">
          <color indexed="64"/>
        </top>
      </border>
    </dxf>
    <dxf>
      <border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dxf>
    <dxf>
      <border outline="0">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1"/>
        </patternFill>
      </fill>
      <alignment horizontal="center" vertical="center" textRotation="0" wrapText="0" indent="0" relativeIndent="255"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6"/>
        <color theme="1"/>
        <name val="Century Gothic"/>
        <scheme val="none"/>
      </font>
      <numFmt numFmtId="168" formatCode="_(* #,##0.0_);_(* \(#,##0.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tint="-0.14999847407452621"/>
        </patternFill>
      </fill>
      <alignment horizontal="general" vertical="center" textRotation="0" wrapText="0" indent="0" relativeIndent="255" justifyLastLine="0" shrinkToFit="0" readingOrder="0"/>
      <border diagonalUp="0" diagonalDown="0" outline="0">
        <left/>
        <right style="thin">
          <color indexed="64"/>
        </right>
        <top style="thin">
          <color indexed="64"/>
        </top>
        <bottom/>
      </border>
    </dxf>
    <dxf>
      <border outline="0">
        <top style="thin">
          <color indexed="64"/>
        </top>
      </border>
    </dxf>
    <dxf>
      <border outline="0">
        <left style="medium">
          <color indexed="64"/>
        </left>
        <right style="thin">
          <color indexed="64"/>
        </right>
        <top style="thin">
          <color indexed="64"/>
        </top>
        <bottom style="thin">
          <color indexed="64"/>
        </bottom>
      </border>
    </dxf>
    <dxf>
      <font>
        <b/>
        <strike val="0"/>
        <outline val="0"/>
        <shadow val="0"/>
        <vertAlign val="baseline"/>
        <sz val="16"/>
        <name val="Century Gothic"/>
        <scheme val="none"/>
      </font>
      <numFmt numFmtId="165" formatCode="_(* #,##0_);_(* \(#,##0\);_(* &quot;-&quot;??_);_(@_)"/>
    </dxf>
    <dxf>
      <border outline="0">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1"/>
        </patternFill>
      </fill>
      <alignment horizontal="center" vertical="center" textRotation="0" wrapText="0" indent="0" relativeIndent="255"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6"/>
        <color theme="1"/>
        <name val="Century Gothic"/>
        <scheme val="none"/>
      </font>
      <numFmt numFmtId="168" formatCode="_(* #,##0.0_);_(* \(#,##0.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tint="-0.14999847407452621"/>
        </patternFill>
      </fill>
      <alignment horizontal="general" vertical="center" textRotation="0" wrapText="0" indent="0" relativeIndent="255" justifyLastLine="0" shrinkToFit="0" readingOrder="0"/>
      <border diagonalUp="0" diagonalDown="0" outline="0">
        <left/>
        <right style="thin">
          <color indexed="64"/>
        </right>
        <top style="thin">
          <color indexed="64"/>
        </top>
        <bottom/>
      </border>
    </dxf>
    <dxf>
      <border outline="0">
        <top style="thin">
          <color indexed="64"/>
        </top>
      </border>
    </dxf>
    <dxf>
      <border outline="0">
        <left style="medium">
          <color indexed="64"/>
        </left>
        <right style="thin">
          <color indexed="64"/>
        </right>
        <top style="thin">
          <color indexed="64"/>
        </top>
        <bottom style="thin">
          <color indexed="64"/>
        </bottom>
      </border>
    </dxf>
    <dxf>
      <font>
        <b/>
        <strike val="0"/>
        <outline val="0"/>
        <shadow val="0"/>
        <vertAlign val="baseline"/>
        <sz val="16"/>
        <name val="Century Gothic"/>
        <scheme val="none"/>
      </font>
      <numFmt numFmtId="165" formatCode="_(* #,##0_);_(* \(#,##0\);_(* &quot;-&quot;??_);_(@_)"/>
    </dxf>
    <dxf>
      <border outline="0">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1"/>
        </patternFill>
      </fill>
      <alignment horizontal="center" vertical="center" textRotation="0" wrapText="0" indent="0" relativeIndent="255"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numFmt numFmtId="170" formatCode="_([$$-409]* #,##0_);_([$$-409]* \(#,##0\);_([$$-409]* &quot;-&quot;??_);_(@_)"/>
      <fill>
        <patternFill patternType="solid">
          <fgColor indexed="64"/>
          <bgColor theme="0"/>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numFmt numFmtId="170" formatCode="_([$$-409]* #,##0_);_([$$-409]* \(#,##0\);_([$$-409]* &quot;-&quot;??_);_(@_)"/>
      <fill>
        <patternFill patternType="solid">
          <fgColor indexed="64"/>
          <bgColor theme="0"/>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fill>
        <patternFill patternType="solid">
          <fgColor indexed="64"/>
          <bgColor theme="0"/>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numFmt numFmtId="170" formatCode="_([$$-409]* #,##0_);_([$$-409]* \(#,##0\);_([$$-409]* &quot;-&quot;??_);_(@_)"/>
      <fill>
        <patternFill patternType="none">
          <fgColor indexed="64"/>
          <bgColor theme="0"/>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patternFill>
      </fill>
      <alignment horizontal="left"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0" tint="-0.14999847407452621"/>
        </patternFill>
      </fill>
      <alignment horizontal="center" vertical="center" textRotation="0" wrapText="0" indent="0" relativeIndent="255" justifyLastLine="0" shrinkToFit="0" readingOrder="0"/>
      <border diagonalUp="0" diagonalDown="0" outline="0">
        <left style="medium">
          <color indexed="64"/>
        </left>
        <right style="thin">
          <color indexed="64"/>
        </right>
        <top style="thin">
          <color indexed="64"/>
        </top>
        <bottom style="thin">
          <color indexed="64"/>
        </bottom>
      </border>
    </dxf>
    <dxf>
      <border outline="0">
        <left style="medium">
          <color indexed="64"/>
        </left>
      </border>
    </dxf>
    <dxf>
      <font>
        <b/>
        <strike val="0"/>
        <outline val="0"/>
        <shadow val="0"/>
        <vertAlign val="baseline"/>
        <sz val="16"/>
        <name val="Century Gothic"/>
        <scheme val="none"/>
      </font>
      <numFmt numFmtId="165" formatCode="_(* #,##0_);_(* \(#,##0\);_(* &quot;-&quot;??_);_(@_)"/>
    </dxf>
    <dxf>
      <border outline="0">
        <bottom style="thin">
          <color indexed="64"/>
        </bottom>
      </border>
    </dxf>
    <dxf>
      <font>
        <b/>
        <i val="0"/>
        <strike val="0"/>
        <condense val="0"/>
        <extend val="0"/>
        <outline val="0"/>
        <shadow val="0"/>
        <u val="none"/>
        <vertAlign val="baseline"/>
        <sz val="16"/>
        <color theme="1"/>
        <name val="Century Gothic"/>
        <scheme val="none"/>
      </font>
      <numFmt numFmtId="165" formatCode="_(* #,##0_);_(* \(#,##0\);_(* &quot;-&quot;??_);_(@_)"/>
      <fill>
        <patternFill patternType="solid">
          <fgColor indexed="64"/>
          <bgColor theme="1"/>
        </patternFill>
      </fill>
      <alignment horizontal="center" vertical="center" textRotation="0" wrapText="0" indent="0" relativeIndent="255" justifyLastLine="0" shrinkToFit="0" readingOrder="0"/>
      <border diagonalUp="0" diagonalDown="0" outline="0">
        <left style="thin">
          <color indexed="64"/>
        </left>
        <right style="thin">
          <color indexed="64"/>
        </right>
        <top/>
        <bottom/>
      </border>
    </dxf>
    <dxf>
      <font>
        <b/>
        <i val="0"/>
        <color theme="1"/>
      </font>
      <fill>
        <patternFill>
          <bgColor theme="4" tint="0.59996337778862885"/>
        </patternFill>
      </fill>
    </dxf>
    <dxf>
      <font>
        <b/>
        <i val="0"/>
        <color theme="1"/>
      </font>
    </dxf>
    <dxf>
      <font>
        <color theme="3"/>
      </font>
      <fill>
        <patternFill>
          <bgColor theme="4" tint="0.79998168889431442"/>
        </patternFill>
      </fill>
    </dxf>
    <dxf>
      <font>
        <b/>
        <i val="0"/>
        <color theme="1"/>
      </font>
      <fill>
        <patternFill>
          <bgColor theme="4" tint="0.59996337778862885"/>
        </patternFill>
      </fill>
    </dxf>
    <dxf>
      <font>
        <b/>
        <i val="0"/>
        <color theme="1"/>
      </font>
    </dxf>
    <dxf>
      <font>
        <color theme="3"/>
      </font>
      <fill>
        <patternFill>
          <bgColor theme="4" tint="0.79998168889431442"/>
        </patternFill>
      </fill>
    </dxf>
    <dxf>
      <font>
        <b/>
        <i val="0"/>
        <color theme="1"/>
      </font>
      <fill>
        <patternFill>
          <bgColor theme="4" tint="0.59996337778862885"/>
        </patternFill>
      </fill>
    </dxf>
    <dxf>
      <font>
        <b/>
        <i val="0"/>
        <color theme="1"/>
      </font>
    </dxf>
    <dxf>
      <font>
        <color theme="3"/>
      </font>
      <fill>
        <patternFill>
          <bgColor theme="4" tint="0.79998168889431442"/>
        </patternFill>
      </fill>
    </dxf>
    <dxf>
      <fill>
        <patternFill patternType="solid">
          <fgColor theme="9" tint="0.79995117038483843"/>
          <bgColor theme="0" tint="-4.9989318521683403E-2"/>
        </patternFill>
      </fill>
    </dxf>
    <dxf>
      <fill>
        <patternFill patternType="solid">
          <fgColor theme="9" tint="0.79995117038483843"/>
          <bgColor theme="0" tint="-4.9989318521683403E-2"/>
        </patternFill>
      </fill>
    </dxf>
    <dxf>
      <font>
        <b/>
        <color theme="1"/>
      </font>
      <fill>
        <patternFill>
          <bgColor theme="0" tint="-4.9989318521683403E-2"/>
        </patternFill>
      </fill>
    </dxf>
    <dxf>
      <font>
        <b/>
        <color theme="1"/>
      </font>
      <fill>
        <patternFill>
          <bgColor theme="0" tint="-4.9989318521683403E-2"/>
        </patternFill>
      </fill>
    </dxf>
    <dxf>
      <font>
        <b/>
        <color theme="1"/>
      </font>
      <fill>
        <patternFill>
          <bgColor theme="0" tint="-4.9989318521683403E-2"/>
        </patternFill>
      </fill>
      <border>
        <top/>
      </border>
    </dxf>
    <dxf>
      <font>
        <b/>
        <color theme="0"/>
      </font>
      <fill>
        <patternFill patternType="none">
          <fgColor indexed="64"/>
          <bgColor auto="1"/>
        </patternFill>
      </fill>
      <border>
        <left/>
        <right/>
        <top/>
        <bottom/>
        <vertical/>
        <horizontal/>
      </border>
    </dxf>
    <dxf>
      <font>
        <color theme="1"/>
      </font>
      <fill>
        <patternFill>
          <bgColor theme="0" tint="-4.9989318521683403E-2"/>
        </patternFill>
      </fill>
      <border>
        <left/>
        <right/>
        <top style="thin">
          <color theme="0" tint="-0.14996795556505021"/>
        </top>
        <bottom style="thin">
          <color theme="0" tint="-0.14996795556505021"/>
        </bottom>
        <vertical/>
        <horizontal style="thin">
          <color theme="0" tint="-0.14996795556505021"/>
        </horizontal>
      </border>
    </dxf>
  </dxfs>
  <tableStyles count="4" defaultTableStyle="TableStyleMedium2" defaultPivotStyle="PivotStyleLight16">
    <tableStyle name="TableStyleMedium7 2" pivot="0" count="7">
      <tableStyleElement type="wholeTable" dxfId="183"/>
      <tableStyleElement type="headerRow" dxfId="182"/>
      <tableStyleElement type="totalRow" dxfId="181"/>
      <tableStyleElement type="firstColumn" dxfId="180"/>
      <tableStyleElement type="lastColumn" dxfId="179"/>
      <tableStyleElement type="firstRowStripe" dxfId="178"/>
      <tableStyleElement type="firstColumnStripe" dxfId="177"/>
    </tableStyle>
    <tableStyle name="Wedding Budget Summary" pivot="0" count="3">
      <tableStyleElement type="wholeTable" dxfId="176"/>
      <tableStyleElement type="headerRow" dxfId="175"/>
      <tableStyleElement type="totalRow" dxfId="174"/>
    </tableStyle>
    <tableStyle name="Wedding Budget Summary 2" pivot="0" count="3">
      <tableStyleElement type="wholeTable" dxfId="173"/>
      <tableStyleElement type="headerRow" dxfId="172"/>
      <tableStyleElement type="totalRow" dxfId="171"/>
    </tableStyle>
    <tableStyle name="Wedding Budget Summary 3" pivot="0" count="3">
      <tableStyleElement type="wholeTable" dxfId="170"/>
      <tableStyleElement type="headerRow" dxfId="169"/>
      <tableStyleElement type="totalRow" dxfId="16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3"/>
  <c:chart>
    <c:autoTitleDeleted val="1"/>
    <c:plotArea>
      <c:layout/>
      <c:pieChart>
        <c:varyColors val="1"/>
        <c:ser>
          <c:idx val="1"/>
          <c:order val="0"/>
          <c:tx>
            <c:strRef>
              <c:f>'Civil Work'!$G$5</c:f>
              <c:strCache>
                <c:ptCount val="1"/>
                <c:pt idx="0">
                  <c:v>Installation</c:v>
                </c:pt>
              </c:strCache>
            </c:strRef>
          </c:tx>
          <c:dPt>
            <c:idx val="0"/>
            <c:spPr>
              <a:solidFill>
                <a:schemeClr val="accent1">
                  <a:shade val="42000"/>
                </a:schemeClr>
              </a:solidFill>
              <a:ln>
                <a:noFill/>
              </a:ln>
              <a:effectLst/>
            </c:spPr>
            <c:extLst xmlns:c16r2="http://schemas.microsoft.com/office/drawing/2015/06/chart">
              <c:ext xmlns:c16="http://schemas.microsoft.com/office/drawing/2014/chart" uri="{C3380CC4-5D6E-409C-BE32-E72D297353CC}">
                <c16:uniqueId val="{00000001-30E8-496C-9FB6-501F96F367CF}"/>
              </c:ext>
            </c:extLst>
          </c:dPt>
          <c:dPt>
            <c:idx val="1"/>
            <c:spPr>
              <a:solidFill>
                <a:schemeClr val="accent1">
                  <a:shade val="55000"/>
                </a:schemeClr>
              </a:solidFill>
              <a:ln>
                <a:noFill/>
              </a:ln>
              <a:effectLst/>
            </c:spPr>
            <c:extLst xmlns:c16r2="http://schemas.microsoft.com/office/drawing/2015/06/chart">
              <c:ext xmlns:c16="http://schemas.microsoft.com/office/drawing/2014/chart" uri="{C3380CC4-5D6E-409C-BE32-E72D297353CC}">
                <c16:uniqueId val="{00000003-30E8-496C-9FB6-501F96F367CF}"/>
              </c:ext>
            </c:extLst>
          </c:dPt>
          <c:dPt>
            <c:idx val="2"/>
            <c:spPr>
              <a:solidFill>
                <a:schemeClr val="accent1">
                  <a:shade val="68000"/>
                </a:schemeClr>
              </a:solidFill>
              <a:ln>
                <a:noFill/>
              </a:ln>
              <a:effectLst/>
            </c:spPr>
            <c:extLst xmlns:c16r2="http://schemas.microsoft.com/office/drawing/2015/06/chart">
              <c:ext xmlns:c16="http://schemas.microsoft.com/office/drawing/2014/chart" uri="{C3380CC4-5D6E-409C-BE32-E72D297353CC}">
                <c16:uniqueId val="{00000005-30E8-496C-9FB6-501F96F367CF}"/>
              </c:ext>
            </c:extLst>
          </c:dPt>
          <c:dPt>
            <c:idx val="3"/>
            <c:spPr>
              <a:solidFill>
                <a:schemeClr val="accent1">
                  <a:shade val="80000"/>
                </a:schemeClr>
              </a:solidFill>
              <a:ln>
                <a:noFill/>
              </a:ln>
              <a:effectLst/>
            </c:spPr>
            <c:extLst xmlns:c16r2="http://schemas.microsoft.com/office/drawing/2015/06/chart">
              <c:ext xmlns:c16="http://schemas.microsoft.com/office/drawing/2014/chart" uri="{C3380CC4-5D6E-409C-BE32-E72D297353CC}">
                <c16:uniqueId val="{00000007-30E8-496C-9FB6-501F96F367CF}"/>
              </c:ext>
            </c:extLst>
          </c:dPt>
          <c:dPt>
            <c:idx val="4"/>
            <c:spPr>
              <a:solidFill>
                <a:schemeClr val="accent1">
                  <a:shade val="93000"/>
                </a:schemeClr>
              </a:solidFill>
              <a:ln>
                <a:noFill/>
              </a:ln>
              <a:effectLst/>
            </c:spPr>
            <c:extLst xmlns:c16r2="http://schemas.microsoft.com/office/drawing/2015/06/chart">
              <c:ext xmlns:c16="http://schemas.microsoft.com/office/drawing/2014/chart" uri="{C3380CC4-5D6E-409C-BE32-E72D297353CC}">
                <c16:uniqueId val="{00000009-30E8-496C-9FB6-501F96F367CF}"/>
              </c:ext>
            </c:extLst>
          </c:dPt>
          <c:dPt>
            <c:idx val="5"/>
            <c:spPr>
              <a:solidFill>
                <a:schemeClr val="accent1">
                  <a:tint val="94000"/>
                </a:schemeClr>
              </a:solidFill>
              <a:ln>
                <a:noFill/>
              </a:ln>
              <a:effectLst/>
            </c:spPr>
            <c:extLst xmlns:c16r2="http://schemas.microsoft.com/office/drawing/2015/06/chart">
              <c:ext xmlns:c16="http://schemas.microsoft.com/office/drawing/2014/chart" uri="{C3380CC4-5D6E-409C-BE32-E72D297353CC}">
                <c16:uniqueId val="{0000000B-30E8-496C-9FB6-501F96F367CF}"/>
              </c:ext>
            </c:extLst>
          </c:dPt>
          <c:dPt>
            <c:idx val="6"/>
            <c:spPr>
              <a:solidFill>
                <a:schemeClr val="accent1">
                  <a:tint val="81000"/>
                </a:schemeClr>
              </a:solidFill>
              <a:ln>
                <a:noFill/>
              </a:ln>
              <a:effectLst/>
            </c:spPr>
            <c:extLst xmlns:c16r2="http://schemas.microsoft.com/office/drawing/2015/06/chart">
              <c:ext xmlns:c16="http://schemas.microsoft.com/office/drawing/2014/chart" uri="{C3380CC4-5D6E-409C-BE32-E72D297353CC}">
                <c16:uniqueId val="{0000000D-30E8-496C-9FB6-501F96F367CF}"/>
              </c:ext>
            </c:extLst>
          </c:dPt>
          <c:dPt>
            <c:idx val="7"/>
            <c:spPr>
              <a:solidFill>
                <a:schemeClr val="accent1">
                  <a:tint val="69000"/>
                </a:schemeClr>
              </a:solidFill>
              <a:ln>
                <a:noFill/>
              </a:ln>
              <a:effectLst/>
            </c:spPr>
            <c:extLst xmlns:c16r2="http://schemas.microsoft.com/office/drawing/2015/06/chart">
              <c:ext xmlns:c16="http://schemas.microsoft.com/office/drawing/2014/chart" uri="{C3380CC4-5D6E-409C-BE32-E72D297353CC}">
                <c16:uniqueId val="{0000000F-30E8-496C-9FB6-501F96F367CF}"/>
              </c:ext>
            </c:extLst>
          </c:dPt>
          <c:dPt>
            <c:idx val="8"/>
            <c:spPr>
              <a:solidFill>
                <a:schemeClr val="accent1">
                  <a:tint val="56000"/>
                </a:schemeClr>
              </a:solidFill>
              <a:ln>
                <a:noFill/>
              </a:ln>
              <a:effectLst/>
            </c:spPr>
            <c:extLst xmlns:c16r2="http://schemas.microsoft.com/office/drawing/2015/06/chart">
              <c:ext xmlns:c16="http://schemas.microsoft.com/office/drawing/2014/chart" uri="{C3380CC4-5D6E-409C-BE32-E72D297353CC}">
                <c16:uniqueId val="{00000011-30E8-496C-9FB6-501F96F367CF}"/>
              </c:ext>
            </c:extLst>
          </c:dPt>
          <c:dPt>
            <c:idx val="9"/>
            <c:spPr>
              <a:solidFill>
                <a:schemeClr val="accent1">
                  <a:tint val="43000"/>
                </a:schemeClr>
              </a:solidFill>
              <a:ln>
                <a:noFill/>
              </a:ln>
              <a:effectLst/>
            </c:spPr>
            <c:extLst xmlns:c16r2="http://schemas.microsoft.com/office/drawing/2015/06/chart">
              <c:ext xmlns:c16="http://schemas.microsoft.com/office/drawing/2014/chart" uri="{C3380CC4-5D6E-409C-BE32-E72D297353CC}">
                <c16:uniqueId val="{00000013-30E8-496C-9FB6-501F96F367CF}"/>
              </c:ext>
            </c:extLst>
          </c:dPt>
          <c:dPt>
            <c:idx val="10"/>
            <c:spPr>
              <a:solidFill>
                <a:schemeClr val="accent1">
                  <a:shade val="53000"/>
                </a:schemeClr>
              </a:solidFill>
              <a:ln>
                <a:noFill/>
              </a:ln>
              <a:effectLst/>
            </c:spPr>
            <c:extLst xmlns:c16r2="http://schemas.microsoft.com/office/drawing/2015/06/chart">
              <c:ext xmlns:c16="http://schemas.microsoft.com/office/drawing/2014/chart" uri="{C3380CC4-5D6E-409C-BE32-E72D297353CC}">
                <c16:uniqueId val="{00000015-30E8-496C-9FB6-501F96F367CF}"/>
              </c:ext>
            </c:extLst>
          </c:dPt>
          <c:dPt>
            <c:idx val="11"/>
            <c:spPr>
              <a:solidFill>
                <a:schemeClr val="accent1">
                  <a:shade val="55000"/>
                </a:schemeClr>
              </a:solidFill>
              <a:ln>
                <a:noFill/>
              </a:ln>
              <a:effectLst/>
            </c:spPr>
            <c:extLst xmlns:c16r2="http://schemas.microsoft.com/office/drawing/2015/06/chart">
              <c:ext xmlns:c16="http://schemas.microsoft.com/office/drawing/2014/chart" uri="{C3380CC4-5D6E-409C-BE32-E72D297353CC}">
                <c16:uniqueId val="{00000017-30E8-496C-9FB6-501F96F367CF}"/>
              </c:ext>
            </c:extLst>
          </c:dPt>
          <c:dPt>
            <c:idx val="12"/>
            <c:spPr>
              <a:solidFill>
                <a:schemeClr val="accent1">
                  <a:shade val="57000"/>
                </a:schemeClr>
              </a:solidFill>
              <a:ln>
                <a:noFill/>
              </a:ln>
              <a:effectLst/>
            </c:spPr>
            <c:extLst xmlns:c16r2="http://schemas.microsoft.com/office/drawing/2015/06/chart">
              <c:ext xmlns:c16="http://schemas.microsoft.com/office/drawing/2014/chart" uri="{C3380CC4-5D6E-409C-BE32-E72D297353CC}">
                <c16:uniqueId val="{00000019-30E8-496C-9FB6-501F96F367CF}"/>
              </c:ext>
            </c:extLst>
          </c:dPt>
          <c:dPt>
            <c:idx val="13"/>
            <c:spPr>
              <a:solidFill>
                <a:schemeClr val="accent1">
                  <a:shade val="59000"/>
                </a:schemeClr>
              </a:solidFill>
              <a:ln>
                <a:noFill/>
              </a:ln>
              <a:effectLst/>
            </c:spPr>
            <c:extLst xmlns:c16r2="http://schemas.microsoft.com/office/drawing/2015/06/chart">
              <c:ext xmlns:c16="http://schemas.microsoft.com/office/drawing/2014/chart" uri="{C3380CC4-5D6E-409C-BE32-E72D297353CC}">
                <c16:uniqueId val="{0000001B-30E8-496C-9FB6-501F96F367CF}"/>
              </c:ext>
            </c:extLst>
          </c:dPt>
          <c:dPt>
            <c:idx val="14"/>
            <c:spPr>
              <a:solidFill>
                <a:schemeClr val="accent1">
                  <a:shade val="61000"/>
                </a:schemeClr>
              </a:solidFill>
              <a:ln>
                <a:noFill/>
              </a:ln>
              <a:effectLst/>
            </c:spPr>
            <c:extLst xmlns:c16r2="http://schemas.microsoft.com/office/drawing/2015/06/chart">
              <c:ext xmlns:c16="http://schemas.microsoft.com/office/drawing/2014/chart" uri="{C3380CC4-5D6E-409C-BE32-E72D297353CC}">
                <c16:uniqueId val="{0000001D-30E8-496C-9FB6-501F96F367CF}"/>
              </c:ext>
            </c:extLst>
          </c:dPt>
          <c:dPt>
            <c:idx val="15"/>
            <c:spPr>
              <a:solidFill>
                <a:schemeClr val="accent1">
                  <a:shade val="63000"/>
                </a:schemeClr>
              </a:solidFill>
              <a:ln>
                <a:noFill/>
              </a:ln>
              <a:effectLst/>
            </c:spPr>
            <c:extLst xmlns:c16r2="http://schemas.microsoft.com/office/drawing/2015/06/chart">
              <c:ext xmlns:c16="http://schemas.microsoft.com/office/drawing/2014/chart" uri="{C3380CC4-5D6E-409C-BE32-E72D297353CC}">
                <c16:uniqueId val="{0000001F-30E8-496C-9FB6-501F96F367CF}"/>
              </c:ext>
            </c:extLst>
          </c:dPt>
          <c:dPt>
            <c:idx val="16"/>
            <c:spPr>
              <a:solidFill>
                <a:schemeClr val="accent1">
                  <a:shade val="66000"/>
                </a:schemeClr>
              </a:solidFill>
              <a:ln>
                <a:noFill/>
              </a:ln>
              <a:effectLst/>
            </c:spPr>
            <c:extLst xmlns:c16r2="http://schemas.microsoft.com/office/drawing/2015/06/chart">
              <c:ext xmlns:c16="http://schemas.microsoft.com/office/drawing/2014/chart" uri="{C3380CC4-5D6E-409C-BE32-E72D297353CC}">
                <c16:uniqueId val="{00000021-30E8-496C-9FB6-501F96F367CF}"/>
              </c:ext>
            </c:extLst>
          </c:dPt>
          <c:dPt>
            <c:idx val="17"/>
            <c:spPr>
              <a:solidFill>
                <a:schemeClr val="accent1">
                  <a:shade val="68000"/>
                </a:schemeClr>
              </a:solidFill>
              <a:ln>
                <a:noFill/>
              </a:ln>
              <a:effectLst/>
            </c:spPr>
            <c:extLst xmlns:c16r2="http://schemas.microsoft.com/office/drawing/2015/06/chart">
              <c:ext xmlns:c16="http://schemas.microsoft.com/office/drawing/2014/chart" uri="{C3380CC4-5D6E-409C-BE32-E72D297353CC}">
                <c16:uniqueId val="{00000023-30E8-496C-9FB6-501F96F367CF}"/>
              </c:ext>
            </c:extLst>
          </c:dPt>
          <c:dPt>
            <c:idx val="18"/>
            <c:spPr>
              <a:solidFill>
                <a:schemeClr val="accent1">
                  <a:shade val="70000"/>
                </a:schemeClr>
              </a:solidFill>
              <a:ln>
                <a:noFill/>
              </a:ln>
              <a:effectLst/>
            </c:spPr>
            <c:extLst xmlns:c16r2="http://schemas.microsoft.com/office/drawing/2015/06/chart">
              <c:ext xmlns:c16="http://schemas.microsoft.com/office/drawing/2014/chart" uri="{C3380CC4-5D6E-409C-BE32-E72D297353CC}">
                <c16:uniqueId val="{00000025-30E8-496C-9FB6-501F96F367CF}"/>
              </c:ext>
            </c:extLst>
          </c:dPt>
          <c:dPt>
            <c:idx val="19"/>
            <c:spPr>
              <a:solidFill>
                <a:schemeClr val="accent1">
                  <a:shade val="72000"/>
                </a:schemeClr>
              </a:solidFill>
              <a:ln>
                <a:noFill/>
              </a:ln>
              <a:effectLst/>
            </c:spPr>
            <c:extLst xmlns:c16r2="http://schemas.microsoft.com/office/drawing/2015/06/chart">
              <c:ext xmlns:c16="http://schemas.microsoft.com/office/drawing/2014/chart" uri="{C3380CC4-5D6E-409C-BE32-E72D297353CC}">
                <c16:uniqueId val="{00000027-30E8-496C-9FB6-501F96F367CF}"/>
              </c:ext>
            </c:extLst>
          </c:dPt>
          <c:dPt>
            <c:idx val="20"/>
            <c:spPr>
              <a:solidFill>
                <a:schemeClr val="accent1">
                  <a:shade val="74000"/>
                </a:schemeClr>
              </a:solidFill>
              <a:ln>
                <a:noFill/>
              </a:ln>
              <a:effectLst/>
            </c:spPr>
            <c:extLst xmlns:c16r2="http://schemas.microsoft.com/office/drawing/2015/06/chart">
              <c:ext xmlns:c16="http://schemas.microsoft.com/office/drawing/2014/chart" uri="{C3380CC4-5D6E-409C-BE32-E72D297353CC}">
                <c16:uniqueId val="{00000029-30E8-496C-9FB6-501F96F367CF}"/>
              </c:ext>
            </c:extLst>
          </c:dPt>
          <c:dPt>
            <c:idx val="21"/>
            <c:spPr>
              <a:solidFill>
                <a:schemeClr val="accent1">
                  <a:shade val="76000"/>
                </a:schemeClr>
              </a:solidFill>
              <a:ln>
                <a:noFill/>
              </a:ln>
              <a:effectLst/>
            </c:spPr>
            <c:extLst xmlns:c16r2="http://schemas.microsoft.com/office/drawing/2015/06/chart">
              <c:ext xmlns:c16="http://schemas.microsoft.com/office/drawing/2014/chart" uri="{C3380CC4-5D6E-409C-BE32-E72D297353CC}">
                <c16:uniqueId val="{0000002B-30E8-496C-9FB6-501F96F367CF}"/>
              </c:ext>
            </c:extLst>
          </c:dPt>
          <c:dPt>
            <c:idx val="22"/>
            <c:spPr>
              <a:solidFill>
                <a:schemeClr val="accent1">
                  <a:shade val="78000"/>
                </a:schemeClr>
              </a:solidFill>
              <a:ln>
                <a:noFill/>
              </a:ln>
              <a:effectLst/>
            </c:spPr>
            <c:extLst xmlns:c16r2="http://schemas.microsoft.com/office/drawing/2015/06/chart">
              <c:ext xmlns:c16="http://schemas.microsoft.com/office/drawing/2014/chart" uri="{C3380CC4-5D6E-409C-BE32-E72D297353CC}">
                <c16:uniqueId val="{0000002D-30E8-496C-9FB6-501F96F367CF}"/>
              </c:ext>
            </c:extLst>
          </c:dPt>
          <c:dPt>
            <c:idx val="23"/>
            <c:spPr>
              <a:solidFill>
                <a:schemeClr val="accent1">
                  <a:shade val="80000"/>
                </a:schemeClr>
              </a:solidFill>
              <a:ln>
                <a:noFill/>
              </a:ln>
              <a:effectLst/>
            </c:spPr>
            <c:extLst xmlns:c16r2="http://schemas.microsoft.com/office/drawing/2015/06/chart">
              <c:ext xmlns:c16="http://schemas.microsoft.com/office/drawing/2014/chart" uri="{C3380CC4-5D6E-409C-BE32-E72D297353CC}">
                <c16:uniqueId val="{0000002F-30E8-496C-9FB6-501F96F367CF}"/>
              </c:ext>
            </c:extLst>
          </c:dPt>
          <c:dPt>
            <c:idx val="24"/>
            <c:spPr>
              <a:solidFill>
                <a:schemeClr val="accent1">
                  <a:shade val="83000"/>
                </a:schemeClr>
              </a:solidFill>
              <a:ln>
                <a:noFill/>
              </a:ln>
              <a:effectLst/>
            </c:spPr>
            <c:extLst xmlns:c16r2="http://schemas.microsoft.com/office/drawing/2015/06/chart">
              <c:ext xmlns:c16="http://schemas.microsoft.com/office/drawing/2014/chart" uri="{C3380CC4-5D6E-409C-BE32-E72D297353CC}">
                <c16:uniqueId val="{00000031-30E8-496C-9FB6-501F96F367CF}"/>
              </c:ext>
            </c:extLst>
          </c:dPt>
          <c:dPt>
            <c:idx val="25"/>
            <c:spPr>
              <a:solidFill>
                <a:schemeClr val="accent1">
                  <a:shade val="85000"/>
                </a:schemeClr>
              </a:solidFill>
              <a:ln>
                <a:noFill/>
              </a:ln>
              <a:effectLst/>
            </c:spPr>
            <c:extLst xmlns:c16r2="http://schemas.microsoft.com/office/drawing/2015/06/chart">
              <c:ext xmlns:c16="http://schemas.microsoft.com/office/drawing/2014/chart" uri="{C3380CC4-5D6E-409C-BE32-E72D297353CC}">
                <c16:uniqueId val="{00000033-30E8-496C-9FB6-501F96F367CF}"/>
              </c:ext>
            </c:extLst>
          </c:dPt>
          <c:dPt>
            <c:idx val="26"/>
            <c:spPr>
              <a:solidFill>
                <a:schemeClr val="accent1">
                  <a:shade val="87000"/>
                </a:schemeClr>
              </a:solidFill>
              <a:ln>
                <a:noFill/>
              </a:ln>
              <a:effectLst/>
            </c:spPr>
            <c:extLst xmlns:c16r2="http://schemas.microsoft.com/office/drawing/2015/06/chart">
              <c:ext xmlns:c16="http://schemas.microsoft.com/office/drawing/2014/chart" uri="{C3380CC4-5D6E-409C-BE32-E72D297353CC}">
                <c16:uniqueId val="{00000035-30E8-496C-9FB6-501F96F367CF}"/>
              </c:ext>
            </c:extLst>
          </c:dPt>
          <c:dPt>
            <c:idx val="27"/>
            <c:spPr>
              <a:solidFill>
                <a:schemeClr val="accent1">
                  <a:shade val="89000"/>
                </a:schemeClr>
              </a:solidFill>
              <a:ln>
                <a:noFill/>
              </a:ln>
              <a:effectLst/>
            </c:spPr>
            <c:extLst xmlns:c16r2="http://schemas.microsoft.com/office/drawing/2015/06/chart">
              <c:ext xmlns:c16="http://schemas.microsoft.com/office/drawing/2014/chart" uri="{C3380CC4-5D6E-409C-BE32-E72D297353CC}">
                <c16:uniqueId val="{00000037-30E8-496C-9FB6-501F96F367CF}"/>
              </c:ext>
            </c:extLst>
          </c:dPt>
          <c:dPt>
            <c:idx val="28"/>
            <c:spPr>
              <a:solidFill>
                <a:schemeClr val="accent1">
                  <a:shade val="91000"/>
                </a:schemeClr>
              </a:solidFill>
              <a:ln>
                <a:noFill/>
              </a:ln>
              <a:effectLst/>
            </c:spPr>
            <c:extLst xmlns:c16r2="http://schemas.microsoft.com/office/drawing/2015/06/chart">
              <c:ext xmlns:c16="http://schemas.microsoft.com/office/drawing/2014/chart" uri="{C3380CC4-5D6E-409C-BE32-E72D297353CC}">
                <c16:uniqueId val="{00000039-30E8-496C-9FB6-501F96F367CF}"/>
              </c:ext>
            </c:extLst>
          </c:dPt>
          <c:dPt>
            <c:idx val="29"/>
            <c:spPr>
              <a:solidFill>
                <a:schemeClr val="accent1">
                  <a:shade val="93000"/>
                </a:schemeClr>
              </a:solidFill>
              <a:ln>
                <a:noFill/>
              </a:ln>
              <a:effectLst/>
            </c:spPr>
            <c:extLst xmlns:c16r2="http://schemas.microsoft.com/office/drawing/2015/06/chart">
              <c:ext xmlns:c16="http://schemas.microsoft.com/office/drawing/2014/chart" uri="{C3380CC4-5D6E-409C-BE32-E72D297353CC}">
                <c16:uniqueId val="{0000003B-30E8-496C-9FB6-501F96F367CF}"/>
              </c:ext>
            </c:extLst>
          </c:dPt>
          <c:dPt>
            <c:idx val="30"/>
            <c:spPr>
              <a:solidFill>
                <a:schemeClr val="accent1">
                  <a:shade val="95000"/>
                </a:schemeClr>
              </a:solidFill>
              <a:ln>
                <a:noFill/>
              </a:ln>
              <a:effectLst/>
            </c:spPr>
            <c:extLst xmlns:c16r2="http://schemas.microsoft.com/office/drawing/2015/06/chart">
              <c:ext xmlns:c16="http://schemas.microsoft.com/office/drawing/2014/chart" uri="{C3380CC4-5D6E-409C-BE32-E72D297353CC}">
                <c16:uniqueId val="{0000003D-30E8-496C-9FB6-501F96F367CF}"/>
              </c:ext>
            </c:extLst>
          </c:dPt>
          <c:dPt>
            <c:idx val="31"/>
            <c:spPr>
              <a:solidFill>
                <a:schemeClr val="accent1">
                  <a:shade val="97000"/>
                </a:schemeClr>
              </a:solidFill>
              <a:ln>
                <a:noFill/>
              </a:ln>
              <a:effectLst/>
            </c:spPr>
            <c:extLst xmlns:c16r2="http://schemas.microsoft.com/office/drawing/2015/06/chart">
              <c:ext xmlns:c16="http://schemas.microsoft.com/office/drawing/2014/chart" uri="{C3380CC4-5D6E-409C-BE32-E72D297353CC}">
                <c16:uniqueId val="{0000003F-30E8-496C-9FB6-501F96F367CF}"/>
              </c:ext>
            </c:extLst>
          </c:dPt>
          <c:dPt>
            <c:idx val="32"/>
            <c:spPr>
              <a:solidFill>
                <a:schemeClr val="accent1"/>
              </a:solidFill>
              <a:ln>
                <a:noFill/>
              </a:ln>
              <a:effectLst/>
            </c:spPr>
            <c:extLst xmlns:c16r2="http://schemas.microsoft.com/office/drawing/2015/06/chart">
              <c:ext xmlns:c16="http://schemas.microsoft.com/office/drawing/2014/chart" uri="{C3380CC4-5D6E-409C-BE32-E72D297353CC}">
                <c16:uniqueId val="{00000041-30E8-496C-9FB6-501F96F367CF}"/>
              </c:ext>
            </c:extLst>
          </c:dPt>
          <c:dPt>
            <c:idx val="33"/>
            <c:spPr>
              <a:solidFill>
                <a:schemeClr val="accent1">
                  <a:tint val="98000"/>
                </a:schemeClr>
              </a:solidFill>
              <a:ln>
                <a:noFill/>
              </a:ln>
              <a:effectLst/>
            </c:spPr>
            <c:extLst xmlns:c16r2="http://schemas.microsoft.com/office/drawing/2015/06/chart">
              <c:ext xmlns:c16="http://schemas.microsoft.com/office/drawing/2014/chart" uri="{C3380CC4-5D6E-409C-BE32-E72D297353CC}">
                <c16:uniqueId val="{00000043-30E8-496C-9FB6-501F96F367CF}"/>
              </c:ext>
            </c:extLst>
          </c:dPt>
          <c:dPt>
            <c:idx val="34"/>
            <c:spPr>
              <a:solidFill>
                <a:schemeClr val="accent1">
                  <a:tint val="96000"/>
                </a:schemeClr>
              </a:solidFill>
              <a:ln>
                <a:noFill/>
              </a:ln>
              <a:effectLst/>
            </c:spPr>
            <c:extLst xmlns:c16r2="http://schemas.microsoft.com/office/drawing/2015/06/chart">
              <c:ext xmlns:c16="http://schemas.microsoft.com/office/drawing/2014/chart" uri="{C3380CC4-5D6E-409C-BE32-E72D297353CC}">
                <c16:uniqueId val="{00000045-30E8-496C-9FB6-501F96F367CF}"/>
              </c:ext>
            </c:extLst>
          </c:dPt>
          <c:dPt>
            <c:idx val="35"/>
            <c:spPr>
              <a:solidFill>
                <a:schemeClr val="accent1">
                  <a:tint val="94000"/>
                </a:schemeClr>
              </a:solidFill>
              <a:ln>
                <a:noFill/>
              </a:ln>
              <a:effectLst/>
            </c:spPr>
            <c:extLst xmlns:c16r2="http://schemas.microsoft.com/office/drawing/2015/06/chart">
              <c:ext xmlns:c16="http://schemas.microsoft.com/office/drawing/2014/chart" uri="{C3380CC4-5D6E-409C-BE32-E72D297353CC}">
                <c16:uniqueId val="{00000047-30E8-496C-9FB6-501F96F367CF}"/>
              </c:ext>
            </c:extLst>
          </c:dPt>
          <c:dPt>
            <c:idx val="36"/>
            <c:spPr>
              <a:solidFill>
                <a:schemeClr val="accent1">
                  <a:tint val="92000"/>
                </a:schemeClr>
              </a:solidFill>
              <a:ln>
                <a:noFill/>
              </a:ln>
              <a:effectLst/>
            </c:spPr>
            <c:extLst xmlns:c16r2="http://schemas.microsoft.com/office/drawing/2015/06/chart">
              <c:ext xmlns:c16="http://schemas.microsoft.com/office/drawing/2014/chart" uri="{C3380CC4-5D6E-409C-BE32-E72D297353CC}">
                <c16:uniqueId val="{00000049-30E8-496C-9FB6-501F96F367CF}"/>
              </c:ext>
            </c:extLst>
          </c:dPt>
          <c:dPt>
            <c:idx val="37"/>
            <c:spPr>
              <a:solidFill>
                <a:schemeClr val="accent1">
                  <a:tint val="90000"/>
                </a:schemeClr>
              </a:solidFill>
              <a:ln>
                <a:noFill/>
              </a:ln>
              <a:effectLst/>
            </c:spPr>
            <c:extLst xmlns:c16r2="http://schemas.microsoft.com/office/drawing/2015/06/chart">
              <c:ext xmlns:c16="http://schemas.microsoft.com/office/drawing/2014/chart" uri="{C3380CC4-5D6E-409C-BE32-E72D297353CC}">
                <c16:uniqueId val="{0000004B-30E8-496C-9FB6-501F96F367CF}"/>
              </c:ext>
            </c:extLst>
          </c:dPt>
          <c:dPt>
            <c:idx val="38"/>
            <c:spPr>
              <a:solidFill>
                <a:schemeClr val="accent1">
                  <a:tint val="88000"/>
                </a:schemeClr>
              </a:solidFill>
              <a:ln>
                <a:noFill/>
              </a:ln>
              <a:effectLst/>
            </c:spPr>
            <c:extLst xmlns:c16r2="http://schemas.microsoft.com/office/drawing/2015/06/chart">
              <c:ext xmlns:c16="http://schemas.microsoft.com/office/drawing/2014/chart" uri="{C3380CC4-5D6E-409C-BE32-E72D297353CC}">
                <c16:uniqueId val="{0000004D-30E8-496C-9FB6-501F96F367CF}"/>
              </c:ext>
            </c:extLst>
          </c:dPt>
          <c:dPt>
            <c:idx val="39"/>
            <c:spPr>
              <a:solidFill>
                <a:schemeClr val="accent1">
                  <a:tint val="86000"/>
                </a:schemeClr>
              </a:solidFill>
              <a:ln>
                <a:noFill/>
              </a:ln>
              <a:effectLst/>
            </c:spPr>
            <c:extLst xmlns:c16r2="http://schemas.microsoft.com/office/drawing/2015/06/chart">
              <c:ext xmlns:c16="http://schemas.microsoft.com/office/drawing/2014/chart" uri="{C3380CC4-5D6E-409C-BE32-E72D297353CC}">
                <c16:uniqueId val="{0000004F-30E8-496C-9FB6-501F96F367CF}"/>
              </c:ext>
            </c:extLst>
          </c:dPt>
          <c:dPt>
            <c:idx val="40"/>
            <c:spPr>
              <a:solidFill>
                <a:schemeClr val="accent1">
                  <a:tint val="84000"/>
                </a:schemeClr>
              </a:solidFill>
              <a:ln>
                <a:noFill/>
              </a:ln>
              <a:effectLst/>
            </c:spPr>
            <c:extLst xmlns:c16r2="http://schemas.microsoft.com/office/drawing/2015/06/chart">
              <c:ext xmlns:c16="http://schemas.microsoft.com/office/drawing/2014/chart" uri="{C3380CC4-5D6E-409C-BE32-E72D297353CC}">
                <c16:uniqueId val="{00000051-30E8-496C-9FB6-501F96F367CF}"/>
              </c:ext>
            </c:extLst>
          </c:dPt>
          <c:dPt>
            <c:idx val="41"/>
            <c:spPr>
              <a:solidFill>
                <a:schemeClr val="accent1">
                  <a:tint val="81000"/>
                </a:schemeClr>
              </a:solidFill>
              <a:ln>
                <a:noFill/>
              </a:ln>
              <a:effectLst/>
            </c:spPr>
            <c:extLst xmlns:c16r2="http://schemas.microsoft.com/office/drawing/2015/06/chart">
              <c:ext xmlns:c16="http://schemas.microsoft.com/office/drawing/2014/chart" uri="{C3380CC4-5D6E-409C-BE32-E72D297353CC}">
                <c16:uniqueId val="{00000053-30E8-496C-9FB6-501F96F367CF}"/>
              </c:ext>
            </c:extLst>
          </c:dPt>
          <c:dPt>
            <c:idx val="42"/>
            <c:spPr>
              <a:solidFill>
                <a:schemeClr val="accent1">
                  <a:tint val="79000"/>
                </a:schemeClr>
              </a:solidFill>
              <a:ln>
                <a:noFill/>
              </a:ln>
              <a:effectLst/>
            </c:spPr>
            <c:extLst xmlns:c16r2="http://schemas.microsoft.com/office/drawing/2015/06/chart">
              <c:ext xmlns:c16="http://schemas.microsoft.com/office/drawing/2014/chart" uri="{C3380CC4-5D6E-409C-BE32-E72D297353CC}">
                <c16:uniqueId val="{00000055-30E8-496C-9FB6-501F96F367CF}"/>
              </c:ext>
            </c:extLst>
          </c:dPt>
          <c:dPt>
            <c:idx val="43"/>
            <c:spPr>
              <a:solidFill>
                <a:schemeClr val="accent1">
                  <a:tint val="77000"/>
                </a:schemeClr>
              </a:solidFill>
              <a:ln>
                <a:noFill/>
              </a:ln>
              <a:effectLst/>
            </c:spPr>
            <c:extLst xmlns:c16r2="http://schemas.microsoft.com/office/drawing/2015/06/chart">
              <c:ext xmlns:c16="http://schemas.microsoft.com/office/drawing/2014/chart" uri="{C3380CC4-5D6E-409C-BE32-E72D297353CC}">
                <c16:uniqueId val="{00000057-30E8-496C-9FB6-501F96F367CF}"/>
              </c:ext>
            </c:extLst>
          </c:dPt>
          <c:dPt>
            <c:idx val="44"/>
            <c:spPr>
              <a:solidFill>
                <a:schemeClr val="accent1">
                  <a:tint val="75000"/>
                </a:schemeClr>
              </a:solidFill>
              <a:ln>
                <a:noFill/>
              </a:ln>
              <a:effectLst/>
            </c:spPr>
            <c:extLst xmlns:c16r2="http://schemas.microsoft.com/office/drawing/2015/06/chart">
              <c:ext xmlns:c16="http://schemas.microsoft.com/office/drawing/2014/chart" uri="{C3380CC4-5D6E-409C-BE32-E72D297353CC}">
                <c16:uniqueId val="{00000059-30E8-496C-9FB6-501F96F367CF}"/>
              </c:ext>
            </c:extLst>
          </c:dPt>
          <c:dPt>
            <c:idx val="45"/>
            <c:spPr>
              <a:solidFill>
                <a:schemeClr val="accent1">
                  <a:tint val="73000"/>
                </a:schemeClr>
              </a:solidFill>
              <a:ln>
                <a:noFill/>
              </a:ln>
              <a:effectLst/>
            </c:spPr>
            <c:extLst xmlns:c16r2="http://schemas.microsoft.com/office/drawing/2015/06/chart">
              <c:ext xmlns:c16="http://schemas.microsoft.com/office/drawing/2014/chart" uri="{C3380CC4-5D6E-409C-BE32-E72D297353CC}">
                <c16:uniqueId val="{0000005B-30E8-496C-9FB6-501F96F367CF}"/>
              </c:ext>
            </c:extLst>
          </c:dPt>
          <c:dPt>
            <c:idx val="46"/>
            <c:spPr>
              <a:solidFill>
                <a:schemeClr val="accent1">
                  <a:tint val="71000"/>
                </a:schemeClr>
              </a:solidFill>
              <a:ln>
                <a:noFill/>
              </a:ln>
              <a:effectLst/>
            </c:spPr>
            <c:extLst xmlns:c16r2="http://schemas.microsoft.com/office/drawing/2015/06/chart">
              <c:ext xmlns:c16="http://schemas.microsoft.com/office/drawing/2014/chart" uri="{C3380CC4-5D6E-409C-BE32-E72D297353CC}">
                <c16:uniqueId val="{0000005D-30E8-496C-9FB6-501F96F367CF}"/>
              </c:ext>
            </c:extLst>
          </c:dPt>
          <c:dPt>
            <c:idx val="47"/>
            <c:spPr>
              <a:solidFill>
                <a:schemeClr val="accent1">
                  <a:tint val="69000"/>
                </a:schemeClr>
              </a:solidFill>
              <a:ln>
                <a:noFill/>
              </a:ln>
              <a:effectLst/>
            </c:spPr>
            <c:extLst xmlns:c16r2="http://schemas.microsoft.com/office/drawing/2015/06/chart">
              <c:ext xmlns:c16="http://schemas.microsoft.com/office/drawing/2014/chart" uri="{C3380CC4-5D6E-409C-BE32-E72D297353CC}">
                <c16:uniqueId val="{0000005F-30E8-496C-9FB6-501F96F367CF}"/>
              </c:ext>
            </c:extLst>
          </c:dPt>
          <c:dPt>
            <c:idx val="48"/>
            <c:spPr>
              <a:solidFill>
                <a:schemeClr val="accent1">
                  <a:tint val="67000"/>
                </a:schemeClr>
              </a:solidFill>
              <a:ln>
                <a:noFill/>
              </a:ln>
              <a:effectLst/>
            </c:spPr>
            <c:extLst xmlns:c16r2="http://schemas.microsoft.com/office/drawing/2015/06/chart">
              <c:ext xmlns:c16="http://schemas.microsoft.com/office/drawing/2014/chart" uri="{C3380CC4-5D6E-409C-BE32-E72D297353CC}">
                <c16:uniqueId val="{00000061-30E8-496C-9FB6-501F96F367CF}"/>
              </c:ext>
            </c:extLst>
          </c:dPt>
          <c:dPt>
            <c:idx val="49"/>
            <c:spPr>
              <a:solidFill>
                <a:schemeClr val="accent1">
                  <a:tint val="64000"/>
                </a:schemeClr>
              </a:solidFill>
              <a:ln>
                <a:noFill/>
              </a:ln>
              <a:effectLst/>
            </c:spPr>
            <c:extLst xmlns:c16r2="http://schemas.microsoft.com/office/drawing/2015/06/chart">
              <c:ext xmlns:c16="http://schemas.microsoft.com/office/drawing/2014/chart" uri="{C3380CC4-5D6E-409C-BE32-E72D297353CC}">
                <c16:uniqueId val="{00000063-30E8-496C-9FB6-501F96F367CF}"/>
              </c:ext>
            </c:extLst>
          </c:dPt>
          <c:dPt>
            <c:idx val="50"/>
            <c:spPr>
              <a:solidFill>
                <a:schemeClr val="accent1">
                  <a:tint val="62000"/>
                </a:schemeClr>
              </a:solidFill>
              <a:ln>
                <a:noFill/>
              </a:ln>
              <a:effectLst/>
            </c:spPr>
            <c:extLst xmlns:c16r2="http://schemas.microsoft.com/office/drawing/2015/06/chart">
              <c:ext xmlns:c16="http://schemas.microsoft.com/office/drawing/2014/chart" uri="{C3380CC4-5D6E-409C-BE32-E72D297353CC}">
                <c16:uniqueId val="{00000065-30E8-496C-9FB6-501F96F367CF}"/>
              </c:ext>
            </c:extLst>
          </c:dPt>
          <c:dPt>
            <c:idx val="51"/>
            <c:spPr>
              <a:solidFill>
                <a:schemeClr val="accent1">
                  <a:tint val="60000"/>
                </a:schemeClr>
              </a:solidFill>
              <a:ln>
                <a:noFill/>
              </a:ln>
              <a:effectLst/>
            </c:spPr>
            <c:extLst xmlns:c16r2="http://schemas.microsoft.com/office/drawing/2015/06/chart">
              <c:ext xmlns:c16="http://schemas.microsoft.com/office/drawing/2014/chart" uri="{C3380CC4-5D6E-409C-BE32-E72D297353CC}">
                <c16:uniqueId val="{00000067-30E8-496C-9FB6-501F96F367CF}"/>
              </c:ext>
            </c:extLst>
          </c:dPt>
          <c:dPt>
            <c:idx val="52"/>
            <c:spPr>
              <a:solidFill>
                <a:schemeClr val="accent1">
                  <a:tint val="58000"/>
                </a:schemeClr>
              </a:solidFill>
              <a:ln>
                <a:noFill/>
              </a:ln>
              <a:effectLst/>
            </c:spPr>
            <c:extLst xmlns:c16r2="http://schemas.microsoft.com/office/drawing/2015/06/chart">
              <c:ext xmlns:c16="http://schemas.microsoft.com/office/drawing/2014/chart" uri="{C3380CC4-5D6E-409C-BE32-E72D297353CC}">
                <c16:uniqueId val="{00000069-30E8-496C-9FB6-501F96F367CF}"/>
              </c:ext>
            </c:extLst>
          </c:dPt>
          <c:dPt>
            <c:idx val="53"/>
            <c:spPr>
              <a:solidFill>
                <a:schemeClr val="accent1">
                  <a:tint val="56000"/>
                </a:schemeClr>
              </a:solidFill>
              <a:ln>
                <a:noFill/>
              </a:ln>
              <a:effectLst/>
            </c:spPr>
            <c:extLst xmlns:c16r2="http://schemas.microsoft.com/office/drawing/2015/06/chart">
              <c:ext xmlns:c16="http://schemas.microsoft.com/office/drawing/2014/chart" uri="{C3380CC4-5D6E-409C-BE32-E72D297353CC}">
                <c16:uniqueId val="{0000006B-30E8-496C-9FB6-501F96F367CF}"/>
              </c:ext>
            </c:extLst>
          </c:dPt>
          <c:dPt>
            <c:idx val="54"/>
            <c:spPr>
              <a:solidFill>
                <a:schemeClr val="accent1">
                  <a:tint val="54000"/>
                </a:schemeClr>
              </a:solidFill>
              <a:ln>
                <a:noFill/>
              </a:ln>
              <a:effectLst/>
            </c:spPr>
            <c:extLst xmlns:c16r2="http://schemas.microsoft.com/office/drawing/2015/06/chart">
              <c:ext xmlns:c16="http://schemas.microsoft.com/office/drawing/2014/chart" uri="{C3380CC4-5D6E-409C-BE32-E72D297353CC}">
                <c16:uniqueId val="{0000006D-30E8-496C-9FB6-501F96F367CF}"/>
              </c:ext>
            </c:extLst>
          </c:dPt>
          <c:dPt>
            <c:idx val="55"/>
            <c:spPr>
              <a:solidFill>
                <a:schemeClr val="accent1">
                  <a:tint val="52000"/>
                </a:schemeClr>
              </a:solidFill>
              <a:ln>
                <a:noFill/>
              </a:ln>
              <a:effectLst/>
            </c:spPr>
            <c:extLst xmlns:c16r2="http://schemas.microsoft.com/office/drawing/2015/06/chart">
              <c:ext xmlns:c16="http://schemas.microsoft.com/office/drawing/2014/chart" uri="{C3380CC4-5D6E-409C-BE32-E72D297353CC}">
                <c16:uniqueId val="{0000006F-30E8-496C-9FB6-501F96F367CF}"/>
              </c:ext>
            </c:extLst>
          </c:dPt>
          <c:dPt>
            <c:idx val="56"/>
            <c:spPr>
              <a:solidFill>
                <a:schemeClr val="accent1">
                  <a:tint val="50000"/>
                </a:schemeClr>
              </a:solidFill>
              <a:ln>
                <a:noFill/>
              </a:ln>
              <a:effectLst/>
            </c:spPr>
            <c:extLst xmlns:c16r2="http://schemas.microsoft.com/office/drawing/2015/06/chart">
              <c:ext xmlns:c16="http://schemas.microsoft.com/office/drawing/2014/chart" uri="{C3380CC4-5D6E-409C-BE32-E72D297353CC}">
                <c16:uniqueId val="{00000071-30E8-496C-9FB6-501F96F367CF}"/>
              </c:ext>
            </c:extLst>
          </c:dPt>
          <c:dPt>
            <c:idx val="57"/>
            <c:spPr>
              <a:solidFill>
                <a:schemeClr val="accent1">
                  <a:tint val="47000"/>
                </a:schemeClr>
              </a:solidFill>
              <a:ln>
                <a:noFill/>
              </a:ln>
              <a:effectLst/>
            </c:spPr>
            <c:extLst xmlns:c16r2="http://schemas.microsoft.com/office/drawing/2015/06/chart">
              <c:ext xmlns:c16="http://schemas.microsoft.com/office/drawing/2014/chart" uri="{C3380CC4-5D6E-409C-BE32-E72D297353CC}">
                <c16:uniqueId val="{00000073-30E8-496C-9FB6-501F96F367CF}"/>
              </c:ext>
            </c:extLst>
          </c:dPt>
          <c:dPt>
            <c:idx val="58"/>
            <c:spPr>
              <a:solidFill>
                <a:schemeClr val="accent1">
                  <a:tint val="45000"/>
                </a:schemeClr>
              </a:solidFill>
              <a:ln>
                <a:noFill/>
              </a:ln>
              <a:effectLst/>
            </c:spPr>
            <c:extLst xmlns:c16r2="http://schemas.microsoft.com/office/drawing/2015/06/chart">
              <c:ext xmlns:c16="http://schemas.microsoft.com/office/drawing/2014/chart" uri="{C3380CC4-5D6E-409C-BE32-E72D297353CC}">
                <c16:uniqueId val="{00000075-30E8-496C-9FB6-501F96F367CF}"/>
              </c:ext>
            </c:extLst>
          </c:dPt>
          <c:dPt>
            <c:idx val="59"/>
            <c:spPr>
              <a:solidFill>
                <a:schemeClr val="accent1">
                  <a:tint val="43000"/>
                </a:schemeClr>
              </a:solidFill>
              <a:ln>
                <a:noFill/>
              </a:ln>
              <a:effectLst/>
            </c:spPr>
            <c:extLst xmlns:c16r2="http://schemas.microsoft.com/office/drawing/2015/06/chart">
              <c:ext xmlns:c16="http://schemas.microsoft.com/office/drawing/2014/chart" uri="{C3380CC4-5D6E-409C-BE32-E72D297353CC}">
                <c16:uniqueId val="{00000077-30E8-496C-9FB6-501F96F367CF}"/>
              </c:ext>
            </c:extLst>
          </c:dPt>
          <c:dPt>
            <c:idx val="60"/>
            <c:spPr>
              <a:solidFill>
                <a:schemeClr val="accent1">
                  <a:tint val="41000"/>
                </a:schemeClr>
              </a:solidFill>
              <a:ln>
                <a:noFill/>
              </a:ln>
              <a:effectLst/>
            </c:spPr>
            <c:extLst xmlns:c16r2="http://schemas.microsoft.com/office/drawing/2015/06/chart">
              <c:ext xmlns:c16="http://schemas.microsoft.com/office/drawing/2014/chart" uri="{C3380CC4-5D6E-409C-BE32-E72D297353CC}">
                <c16:uniqueId val="{00000079-30E8-496C-9FB6-501F96F367CF}"/>
              </c:ext>
            </c:extLst>
          </c:dPt>
          <c:dPt>
            <c:idx val="61"/>
            <c:spPr>
              <a:solidFill>
                <a:schemeClr val="accent1">
                  <a:tint val="39000"/>
                </a:schemeClr>
              </a:solidFill>
              <a:ln>
                <a:noFill/>
              </a:ln>
              <a:effectLst/>
            </c:spPr>
            <c:extLst xmlns:c16r2="http://schemas.microsoft.com/office/drawing/2015/06/chart">
              <c:ext xmlns:c16="http://schemas.microsoft.com/office/drawing/2014/chart" uri="{C3380CC4-5D6E-409C-BE32-E72D297353CC}">
                <c16:uniqueId val="{0000007B-30E8-496C-9FB6-501F96F367CF}"/>
              </c:ext>
            </c:extLst>
          </c:dPt>
          <c:dPt>
            <c:idx val="62"/>
            <c:spPr>
              <a:solidFill>
                <a:schemeClr val="accent1">
                  <a:tint val="37000"/>
                </a:schemeClr>
              </a:solidFill>
              <a:ln>
                <a:noFill/>
              </a:ln>
              <a:effectLst/>
            </c:spPr>
            <c:extLst xmlns:c16r2="http://schemas.microsoft.com/office/drawing/2015/06/chart">
              <c:ext xmlns:c16="http://schemas.microsoft.com/office/drawing/2014/chart" uri="{C3380CC4-5D6E-409C-BE32-E72D297353CC}">
                <c16:uniqueId val="{0000007D-30E8-496C-9FB6-501F96F367CF}"/>
              </c:ext>
            </c:extLst>
          </c:dPt>
          <c:dPt>
            <c:idx val="63"/>
            <c:spPr>
              <a:solidFill>
                <a:schemeClr val="accent1">
                  <a:tint val="35000"/>
                </a:schemeClr>
              </a:solidFill>
              <a:ln>
                <a:noFill/>
              </a:ln>
              <a:effectLst/>
            </c:spPr>
            <c:extLst xmlns:c16r2="http://schemas.microsoft.com/office/drawing/2015/06/chart">
              <c:ext xmlns:c16="http://schemas.microsoft.com/office/drawing/2014/chart" uri="{C3380CC4-5D6E-409C-BE32-E72D297353CC}">
                <c16:uniqueId val="{0000007F-30E8-496C-9FB6-501F96F367CF}"/>
              </c:ext>
            </c:extLst>
          </c:dPt>
          <c:dPt>
            <c:idx val="64"/>
            <c:spPr>
              <a:solidFill>
                <a:schemeClr val="accent1">
                  <a:tint val="33000"/>
                </a:schemeClr>
              </a:solidFill>
              <a:ln>
                <a:noFill/>
              </a:ln>
              <a:effectLst/>
            </c:spPr>
            <c:extLst xmlns:c16r2="http://schemas.microsoft.com/office/drawing/2015/06/chart">
              <c:ext xmlns:c16="http://schemas.microsoft.com/office/drawing/2014/chart" uri="{C3380CC4-5D6E-409C-BE32-E72D297353CC}">
                <c16:uniqueId val="{00000081-30E8-496C-9FB6-501F96F367CF}"/>
              </c:ext>
            </c:extLst>
          </c:dPt>
          <c:dLbls>
            <c:dLbl>
              <c:idx val="1"/>
              <c:layout>
                <c:manualLayout>
                  <c:x val="3.3636998844721391E-2"/>
                  <c:y val="0"/>
                </c:manualLayout>
              </c:layout>
              <c:dLblPos val="bestFit"/>
              <c:showCatName val="1"/>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0E8-496C-9FB6-501F96F367CF}"/>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dLblPos val="outEnd"/>
            <c:showCatName val="1"/>
            <c:showPercent val="1"/>
            <c:extLst xmlns:c16r2="http://schemas.microsoft.com/office/drawing/2015/06/chart">
              <c:ext xmlns:c15="http://schemas.microsoft.com/office/drawing/2012/chart" uri="{CE6537A1-D6FC-4f65-9D91-7224C49458BB}"/>
            </c:extLst>
          </c:dLbls>
          <c:cat>
            <c:strRef>
              <c:f>'Civil Work'!$C$6:$C$70</c:f>
              <c:strCache>
                <c:ptCount val="55"/>
                <c:pt idx="0">
                  <c:v>Cable cat6A,U/UTP 4p,658 MHZ LSH,WARP</c:v>
                </c:pt>
                <c:pt idx="1">
                  <c:v>8 Fiber SM armored</c:v>
                </c:pt>
                <c:pt idx="2">
                  <c:v>3x4 Sqmm CU\XLPE\PVC  0.6\1KV unarmed outdoor cable </c:v>
                </c:pt>
                <c:pt idx="3">
                  <c:v>6mtr electrical poles &amp; Foundation</c:v>
                </c:pt>
                <c:pt idx="4">
                  <c:v>High pressure plastic pipes UPVC Class 4 (10bar) - 4 inches </c:v>
                </c:pt>
                <c:pt idx="5">
                  <c:v>Supply and installation includes inspection rooms</c:v>
                </c:pt>
                <c:pt idx="6">
                  <c:v>Transformer for PTZ - VG4-SFPSCKT with cabinet </c:v>
                </c:pt>
                <c:pt idx="7">
                  <c:v>Transformer for PTZ - VG4-SFPSCKT with cabinet</c:v>
                </c:pt>
                <c:pt idx="8">
                  <c:v>Camera side - 8F Cable</c:v>
                </c:pt>
                <c:pt idx="9">
                  <c:v>Control Room</c:v>
                </c:pt>
                <c:pt idx="10">
                  <c:v>1"x 3mtr Panasonic</c:v>
                </c:pt>
                <c:pt idx="11">
                  <c:v>200mm Tray &amp; Supports - 2.4 M long</c:v>
                </c:pt>
                <c:pt idx="12">
                  <c:v>Distrubuted Locations</c:v>
                </c:pt>
                <c:pt idx="13">
                  <c:v>Patch Cord LC-Duplex PC - LC-Duplex PC, blue/blue, G.652.D, D/3, F8 2.0x4.1mm, 20mtrs</c:v>
                </c:pt>
                <c:pt idx="14">
                  <c:v>R&amp;M CAT6 24 UTP patch panels</c:v>
                </c:pt>
                <c:pt idx="15">
                  <c:v>Patch Cord Cat.6A ISO, U/UTP, 4P, LSZH, gray, RJ45/u-RJ45/u, 3.0 m</c:v>
                </c:pt>
                <c:pt idx="16">
                  <c:v>Single Glass wings &amp; Double Glass wings installation</c:v>
                </c:pt>
                <c:pt idx="17">
                  <c:v>Rotary Swing Gate installation</c:v>
                </c:pt>
                <c:pt idx="18">
                  <c:v>12mm Thickness glass &amp; 1.5mm SS Column</c:v>
                </c:pt>
                <c:pt idx="19">
                  <c:v>Readers installation</c:v>
                </c:pt>
                <c:pt idx="20">
                  <c:v>Indoor Camera installation</c:v>
                </c:pt>
                <c:pt idx="21">
                  <c:v>12U Rack</c:v>
                </c:pt>
                <c:pt idx="22">
                  <c:v>6 X BS 1363 UK Socket PDU</c:v>
                </c:pt>
                <c:pt idx="23">
                  <c:v>installation cable cat6A,U/UTP 4p,658 MHZ LSH,WARP</c:v>
                </c:pt>
                <c:pt idx="24">
                  <c:v>48 Fiber SM armored</c:v>
                </c:pt>
                <c:pt idx="25">
                  <c:v>3x4 Sqmm CU\XLPE\PVC  0.6\1KV unarmed outdoor cable </c:v>
                </c:pt>
                <c:pt idx="26">
                  <c:v>3x2.5 Sqmm CU\XLPE\PVC  0.6\1KV unarmed outdoor cable </c:v>
                </c:pt>
                <c:pt idx="27">
                  <c:v>8x1.5 Instrument cable for inter connection between Barriers </c:v>
                </c:pt>
                <c:pt idx="28">
                  <c:v>High pressure plastic pipes UPVC Class 4 (10bar) - 4 inches </c:v>
                </c:pt>
                <c:pt idx="29">
                  <c:v>Supply and installation includes inspection rooms</c:v>
                </c:pt>
                <c:pt idx="30">
                  <c:v>Excavation and installation of Flap barriers</c:v>
                </c:pt>
                <c:pt idx="31">
                  <c:v>1"x 3mtr Panasonic ( 5% of total cabling)</c:v>
                </c:pt>
                <c:pt idx="32">
                  <c:v>200mm Tray &amp; Supports - 2.4 M long (14 Locations)</c:v>
                </c:pt>
                <c:pt idx="33">
                  <c:v>Venus Box FLA with Lock, 12xE-2000™, SC / 6xLC-Duplex</c:v>
                </c:pt>
                <c:pt idx="34">
                  <c:v>Splice Holder R30/R40, 12x shrink splice protection</c:v>
                </c:pt>
                <c:pt idx="35">
                  <c:v>Heat Shrink Splice Protection 35 mm</c:v>
                </c:pt>
                <c:pt idx="36">
                  <c:v>Pigtail SC PC, blue, G.652.D yellow, C/2, 2.5 m</c:v>
                </c:pt>
                <c:pt idx="37">
                  <c:v>Adapter SC PC, blue, ceramic SM, C, screwable</c:v>
                </c:pt>
                <c:pt idx="38">
                  <c:v>19" 1U UniRack2 24xSC-Duplex G.652.D, PC, ceramic, C/2</c:v>
                </c:pt>
                <c:pt idx="39">
                  <c:v>Splice Holder R30/R40, 12x shrink splice protection</c:v>
                </c:pt>
                <c:pt idx="40">
                  <c:v>Heat Shrink Splice Protection 45 mm</c:v>
                </c:pt>
                <c:pt idx="41">
                  <c:v>Media Converter, single mode, SC</c:v>
                </c:pt>
                <c:pt idx="42">
                  <c:v>DIN-RAIL 12VDC POWER SUPPLY WITH 84 TO 264 VAC INPUT. </c:v>
                </c:pt>
                <c:pt idx="43">
                  <c:v>Cabinet for Media Converter placing</c:v>
                </c:pt>
                <c:pt idx="44">
                  <c:v>Media Converter, single mode, SC</c:v>
                </c:pt>
                <c:pt idx="45">
                  <c:v>19 inches 2U height chassis, 100V to 240V AC input, 16 slots</c:v>
                </c:pt>
                <c:pt idx="46">
                  <c:v>Redundant Power Supply</c:v>
                </c:pt>
                <c:pt idx="47">
                  <c:v>FOC Patch cords, Duplex SC-SC, SM, 1 Meters. - Camera or Reader side</c:v>
                </c:pt>
                <c:pt idx="48">
                  <c:v>FOC Patch cords, Duplex SC-SC, SM, 2 Meters. - Control room side</c:v>
                </c:pt>
                <c:pt idx="49">
                  <c:v>R&amp;M CAT6 24 UTP patch panels</c:v>
                </c:pt>
                <c:pt idx="50">
                  <c:v>Patch Cord Cat.6A ISO, U/UTP, 4P, LSZH, gray, RJ45/u-RJ45/u, 10 m - Camera</c:v>
                </c:pt>
                <c:pt idx="51">
                  <c:v>Patch Cord Cat.6A ISO, U/UTP, 4P, LSZH, gray, RJ45/u-RJ45/u, 10 m - Control</c:v>
                </c:pt>
                <c:pt idx="52">
                  <c:v>Backup Battery -12 V,7 AH</c:v>
                </c:pt>
                <c:pt idx="53">
                  <c:v>Supply and installation includes inspection rooms</c:v>
                </c:pt>
                <c:pt idx="54">
                  <c:v>Excavation and installation of Flap barriers</c:v>
                </c:pt>
              </c:strCache>
            </c:strRef>
          </c:cat>
          <c:val>
            <c:numRef>
              <c:f>'Civil Work'!$G$6:$G$70</c:f>
              <c:numCache>
                <c:formatCode>_(* #,##0_);_(* \(#,##0\);_(* "-"??_);_(@_)</c:formatCode>
                <c:ptCount val="65"/>
                <c:pt idx="0">
                  <c:v>1.2</c:v>
                </c:pt>
                <c:pt idx="1">
                  <c:v>2.58</c:v>
                </c:pt>
                <c:pt idx="2">
                  <c:v>1.67</c:v>
                </c:pt>
                <c:pt idx="3">
                  <c:v>83.35</c:v>
                </c:pt>
                <c:pt idx="4">
                  <c:v>2</c:v>
                </c:pt>
                <c:pt idx="5">
                  <c:v>60</c:v>
                </c:pt>
                <c:pt idx="6">
                  <c:v>100.1</c:v>
                </c:pt>
                <c:pt idx="7">
                  <c:v>100.1</c:v>
                </c:pt>
                <c:pt idx="8">
                  <c:v>75</c:v>
                </c:pt>
                <c:pt idx="9">
                  <c:v>150</c:v>
                </c:pt>
                <c:pt idx="10">
                  <c:v>15</c:v>
                </c:pt>
                <c:pt idx="11">
                  <c:v>15</c:v>
                </c:pt>
                <c:pt idx="12">
                  <c:v>100</c:v>
                </c:pt>
                <c:pt idx="53">
                  <c:v>60</c:v>
                </c:pt>
                <c:pt idx="54">
                  <c:v>60</c:v>
                </c:pt>
              </c:numCache>
            </c:numRef>
          </c:val>
          <c:extLst xmlns:c16r2="http://schemas.microsoft.com/office/drawing/2015/06/chart">
            <c:ext xmlns:c16="http://schemas.microsoft.com/office/drawing/2014/chart" uri="{C3380CC4-5D6E-409C-BE32-E72D297353CC}">
              <c16:uniqueId val="{00000082-30E8-496C-9FB6-501F96F367CF}"/>
            </c:ext>
          </c:extLst>
        </c:ser>
        <c:dLbls>
          <c:showCatName val="1"/>
          <c:showPercent val="1"/>
        </c:dLbls>
        <c:firstSliceAng val="354"/>
      </c:pieChart>
      <c:spPr>
        <a:noFill/>
        <a:ln>
          <a:noFill/>
        </a:ln>
        <a:effectLst/>
      </c:spPr>
    </c:plotArea>
    <c:plotVisOnly val="1"/>
    <c:dispBlanksAs val="zero"/>
  </c:chart>
  <c:spPr>
    <a:noFill/>
    <a:ln w="6350" cap="flat" cmpd="sng" algn="ctr">
      <a:noFill/>
      <a:prstDash val="solid"/>
      <a:round/>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plotArea>
      <c:layout/>
      <c:barChart>
        <c:barDir val="bar"/>
        <c:grouping val="clustered"/>
        <c:ser>
          <c:idx val="0"/>
          <c:order val="0"/>
          <c:tx>
            <c:strRef>
              <c:f>RESULTS!$C$3</c:f>
              <c:strCache>
                <c:ptCount val="1"/>
                <c:pt idx="0">
                  <c:v>Value </c:v>
                </c:pt>
              </c:strCache>
            </c:strRef>
          </c:tx>
          <c:spPr>
            <a:noFill/>
            <a:ln w="9525" cap="flat" cmpd="sng" algn="ctr">
              <a:solidFill>
                <a:schemeClr val="accent1"/>
              </a:solidFill>
              <a:miter lim="800000"/>
            </a:ln>
            <a:effectLst>
              <a:glow rad="63500">
                <a:schemeClr val="accent1">
                  <a:satMod val="175000"/>
                  <a:alpha val="25000"/>
                </a:schemeClr>
              </a:glow>
            </a:effectLst>
          </c:spPr>
          <c:cat>
            <c:strRef>
              <c:f>RESULTS!$A$4:$B$18</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RESULTS!$C$4:$C$18</c:f>
              <c:numCache>
                <c:formatCode>[$SAR-409]" "#,##0</c:formatCode>
                <c:ptCount val="15"/>
              </c:numCache>
            </c:numRef>
          </c:val>
          <c:extLst xmlns:c16r2="http://schemas.microsoft.com/office/drawing/2015/06/chart">
            <c:ext xmlns:c16="http://schemas.microsoft.com/office/drawing/2014/chart" uri="{C3380CC4-5D6E-409C-BE32-E72D297353CC}">
              <c16:uniqueId val="{00000000-A0C7-4401-B3B4-2F58F277086F}"/>
            </c:ext>
          </c:extLst>
        </c:ser>
        <c:gapWidth val="182"/>
        <c:overlap val="-50"/>
        <c:axId val="153699456"/>
        <c:axId val="153700992"/>
        <c:extLst xmlns:c16r2="http://schemas.microsoft.com/office/drawing/2015/06/chart">
          <c:ext xmlns:c15="http://schemas.microsoft.com/office/drawing/2012/chart" uri="{02D57815-91ED-43cb-92C2-25804820EDAC}">
            <c15:filteredBarSeries>
              <c15:ser>
                <c:idx val="1"/>
                <c:order val="1"/>
                <c:tx>
                  <c:strRef>
                    <c:extLst>
                      <c:ext uri="{02D57815-91ED-43cb-92C2-25804820EDAC}">
                        <c15:formulaRef>
                          <c15:sqref>RESULTS!$D$3</c15:sqref>
                        </c15:formulaRef>
                      </c:ext>
                    </c:extLst>
                    <c:strCache>
                      <c:ptCount val="1"/>
                      <c:pt idx="0">
                        <c:v>Website</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cat>
                  <c:strRef>
                    <c:extLst>
                      <c:ext uri="{02D57815-91ED-43cb-92C2-25804820EDAC}">
                        <c15:formulaRef>
                          <c15:sqref>RESULTS!$A$4:$B$18</c15:sqref>
                        </c15:formulaRef>
                      </c:ext>
                    </c:extLst>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extLst>
                      <c:ext uri="{02D57815-91ED-43cb-92C2-25804820EDAC}">
                        <c15:formulaRef>
                          <c15:sqref>RESULTS!$D$4:$D$18</c15:sqref>
                        </c15:formulaRef>
                      </c:ext>
                    </c:extLst>
                    <c:numCache>
                      <c:formatCode>General</c:formatCode>
                      <c:ptCount val="15"/>
                    </c:numCache>
                  </c:numRef>
                </c:val>
                <c:extLst>
                  <c:ext xmlns:c16="http://schemas.microsoft.com/office/drawing/2014/chart" uri="{C3380CC4-5D6E-409C-BE32-E72D297353CC}">
                    <c16:uniqueId val="{00000001-A0C7-4401-B3B4-2F58F277086F}"/>
                  </c:ext>
                </c:extLst>
              </c15:ser>
            </c15:filteredBarSeries>
            <c15:filteredBarSeries>
              <c15:ser>
                <c:idx val="2"/>
                <c:order val="2"/>
                <c:tx>
                  <c:strRef>
                    <c:extLst>
                      <c:ext xmlns:c15="http://schemas.microsoft.com/office/drawing/2012/chart" uri="{02D57815-91ED-43cb-92C2-25804820EDAC}">
                        <c15:formulaRef>
                          <c15:sqref>RESULTS!$E$3</c15:sqref>
                        </c15:formulaRef>
                      </c:ext>
                    </c:extLst>
                    <c:strCache>
                      <c:ptCount val="1"/>
                      <c:pt idx="0">
                        <c:v>Arabia Names</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cat>
                  <c:strRef>
                    <c:extLst>
                      <c:ext xmlns:c15="http://schemas.microsoft.com/office/drawing/2012/chart" uri="{02D57815-91ED-43cb-92C2-25804820EDAC}">
                        <c15:formulaRef>
                          <c15:sqref>RESULTS!$A$4:$B$18</c15:sqref>
                        </c15:formulaRef>
                      </c:ext>
                    </c:extLst>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extLst>
                      <c:ext xmlns:c15="http://schemas.microsoft.com/office/drawing/2012/chart" uri="{02D57815-91ED-43cb-92C2-25804820EDAC}">
                        <c15:formulaRef>
                          <c15:sqref>RESULTS!$E$4:$E$18</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02-A0C7-4401-B3B4-2F58F277086F}"/>
                  </c:ext>
                </c:extLst>
              </c15:ser>
            </c15:filteredBarSeries>
          </c:ext>
        </c:extLst>
      </c:barChart>
      <c:catAx>
        <c:axId val="153699456"/>
        <c:scaling>
          <c:orientation val="minMax"/>
        </c:scaling>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53700992"/>
        <c:crosses val="autoZero"/>
        <c:auto val="1"/>
        <c:lblAlgn val="ctr"/>
        <c:lblOffset val="100"/>
      </c:catAx>
      <c:valAx>
        <c:axId val="153700992"/>
        <c:scaling>
          <c:orientation val="minMax"/>
        </c:scaling>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SAR-409]&quot; &quot;#,##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53699456"/>
        <c:crosses val="autoZero"/>
        <c:crossBetween val="between"/>
      </c:valAx>
      <c:spPr>
        <a:noFill/>
        <a:ln>
          <a:noFill/>
        </a:ln>
        <a:effectLst/>
      </c:spPr>
    </c:plotArea>
    <c:plotVisOnly val="1"/>
    <c:dispBlanksAs val="gap"/>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layout/>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plotArea>
      <c:layout/>
      <c:doughnutChart>
        <c:varyColors val="1"/>
        <c:ser>
          <c:idx val="0"/>
          <c:order val="0"/>
          <c:tx>
            <c:strRef>
              <c:f>Manpower!$E$1</c:f>
              <c:strCache>
                <c:ptCount val="1"/>
                <c:pt idx="0">
                  <c:v>Month Cost</c:v>
                </c:pt>
              </c:strCache>
            </c:strRef>
          </c:tx>
          <c:dPt>
            <c:idx val="0"/>
            <c:spPr>
              <a:solidFill>
                <a:schemeClr val="accent1"/>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C22F-46BD-ADE0-3CD03DA88782}"/>
              </c:ext>
            </c:extLst>
          </c:dPt>
          <c:dPt>
            <c:idx val="1"/>
            <c:spPr>
              <a:solidFill>
                <a:schemeClr val="accent2"/>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C22F-46BD-ADE0-3CD03DA88782}"/>
              </c:ext>
            </c:extLst>
          </c:dPt>
          <c:dPt>
            <c:idx val="2"/>
            <c:spPr>
              <a:solidFill>
                <a:schemeClr val="accent3"/>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C22F-46BD-ADE0-3CD03DA88782}"/>
              </c:ext>
            </c:extLst>
          </c:dPt>
          <c:dPt>
            <c:idx val="3"/>
            <c:spPr>
              <a:solidFill>
                <a:schemeClr val="accent4"/>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7-C22F-46BD-ADE0-3CD03DA88782}"/>
              </c:ext>
            </c:extLst>
          </c:dPt>
          <c:dPt>
            <c:idx val="4"/>
            <c:spPr>
              <a:solidFill>
                <a:schemeClr val="accent5"/>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9-C22F-46BD-ADE0-3CD03DA88782}"/>
              </c:ext>
            </c:extLst>
          </c:dPt>
          <c:dPt>
            <c:idx val="5"/>
            <c:spPr>
              <a:solidFill>
                <a:schemeClr val="accent6"/>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B-C22F-46BD-ADE0-3CD03DA88782}"/>
              </c:ext>
            </c:extLst>
          </c:dPt>
          <c:dPt>
            <c:idx val="6"/>
            <c:spPr>
              <a:solidFill>
                <a:schemeClr val="accent1">
                  <a:lumMod val="60000"/>
                </a:schemeClr>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D-C22F-46BD-ADE0-3CD03DA8878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Percent val="1"/>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Manpower!$B$2:$B$8</c:f>
              <c:strCache>
                <c:ptCount val="7"/>
                <c:pt idx="0">
                  <c:v>Average Technicians</c:v>
                </c:pt>
                <c:pt idx="1">
                  <c:v>Average Labors/Helpers</c:v>
                </c:pt>
                <c:pt idx="2">
                  <c:v>Average Engineers</c:v>
                </c:pt>
                <c:pt idx="3">
                  <c:v>Supervisor</c:v>
                </c:pt>
                <c:pt idx="4">
                  <c:v>Pick-up Vechicle</c:v>
                </c:pt>
                <c:pt idx="5">
                  <c:v>Small Sedan Vechile</c:v>
                </c:pt>
                <c:pt idx="6">
                  <c:v>Average rental Accommodation in the area (3 Person)</c:v>
                </c:pt>
              </c:strCache>
            </c:strRef>
          </c:cat>
          <c:val>
            <c:numRef>
              <c:f>Manpower!$E$2:$E$8</c:f>
              <c:numCache>
                <c:formatCode>_(* #,##0_);_(* \(#,##0\);_(* "-"??_);_(@_)</c:formatCode>
                <c:ptCount val="7"/>
                <c:pt idx="0">
                  <c:v>4183</c:v>
                </c:pt>
                <c:pt idx="1">
                  <c:v>2900</c:v>
                </c:pt>
                <c:pt idx="2">
                  <c:v>6185</c:v>
                </c:pt>
                <c:pt idx="3">
                  <c:v>7190</c:v>
                </c:pt>
                <c:pt idx="4">
                  <c:v>2083</c:v>
                </c:pt>
                <c:pt idx="5">
                  <c:v>2200</c:v>
                </c:pt>
                <c:pt idx="6">
                  <c:v>1650</c:v>
                </c:pt>
              </c:numCache>
            </c:numRef>
          </c:val>
          <c:extLst xmlns:c16r2="http://schemas.microsoft.com/office/drawing/2015/06/chart">
            <c:ext xmlns:c16="http://schemas.microsoft.com/office/drawing/2014/chart" uri="{C3380CC4-5D6E-409C-BE32-E72D297353CC}">
              <c16:uniqueId val="{00000000-17A9-4D52-8616-C8A8327068B5}"/>
            </c:ext>
          </c:extLst>
        </c:ser>
        <c:dLbls>
          <c:showPercent val="1"/>
        </c:dLbls>
        <c:firstSliceAng val="0"/>
        <c:holeSize val="50"/>
      </c:doughnutChart>
      <c:spPr>
        <a:noFill/>
        <a:ln>
          <a:noFill/>
        </a:ln>
        <a:effectLst/>
      </c:spPr>
    </c:plotArea>
    <c:legend>
      <c:legendPos val="r"/>
      <c:layout/>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layout/>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plotArea>
      <c:layout/>
      <c:doughnutChart>
        <c:varyColors val="1"/>
        <c:ser>
          <c:idx val="0"/>
          <c:order val="0"/>
          <c:tx>
            <c:strRef>
              <c:f>'Machines '!$E$1</c:f>
              <c:strCache>
                <c:ptCount val="1"/>
                <c:pt idx="0">
                  <c:v>Daily Cost</c:v>
                </c:pt>
              </c:strCache>
            </c:strRef>
          </c:tx>
          <c:dPt>
            <c:idx val="0"/>
            <c:spPr>
              <a:solidFill>
                <a:schemeClr val="accent1"/>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BB1A-4887-96A1-3D9E715521CD}"/>
              </c:ext>
            </c:extLst>
          </c:dPt>
          <c:dPt>
            <c:idx val="1"/>
            <c:spPr>
              <a:solidFill>
                <a:schemeClr val="accent2"/>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BB1A-4887-96A1-3D9E715521CD}"/>
              </c:ext>
            </c:extLst>
          </c:dPt>
          <c:dPt>
            <c:idx val="2"/>
            <c:spPr>
              <a:solidFill>
                <a:schemeClr val="accent3"/>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BB1A-4887-96A1-3D9E715521C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Percent val="1"/>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'Machines '!$B$2:$B$4</c:f>
              <c:strCache>
                <c:ptCount val="3"/>
                <c:pt idx="0">
                  <c:v>Average Rental for Crane</c:v>
                </c:pt>
                <c:pt idx="1">
                  <c:v>Average Rental for Forklift</c:v>
                </c:pt>
                <c:pt idx="2">
                  <c:v>Crane and Forklift LBOR Charge</c:v>
                </c:pt>
              </c:strCache>
            </c:strRef>
          </c:cat>
          <c:val>
            <c:numRef>
              <c:f>'Machines '!$E$2:$E$4</c:f>
              <c:numCache>
                <c:formatCode>_(* #,##0_);_(* \(#,##0\);_(* "-"??_);_(@_)</c:formatCode>
                <c:ptCount val="3"/>
                <c:pt idx="0">
                  <c:v>750</c:v>
                </c:pt>
                <c:pt idx="1">
                  <c:v>200</c:v>
                </c:pt>
                <c:pt idx="2">
                  <c:v>100</c:v>
                </c:pt>
              </c:numCache>
            </c:numRef>
          </c:val>
          <c:extLst xmlns:c16r2="http://schemas.microsoft.com/office/drawing/2015/06/chart">
            <c:ext xmlns:c16="http://schemas.microsoft.com/office/drawing/2014/chart" uri="{C3380CC4-5D6E-409C-BE32-E72D297353CC}">
              <c16:uniqueId val="{00000000-8C67-4680-A260-CCC676BDBEB6}"/>
            </c:ext>
          </c:extLst>
        </c:ser>
        <c:dLbls>
          <c:showPercent val="1"/>
        </c:dLbls>
        <c:firstSliceAng val="0"/>
        <c:holeSize val="50"/>
      </c:doughnutChart>
      <c:spPr>
        <a:noFill/>
        <a:ln>
          <a:noFill/>
        </a:ln>
        <a:effectLst/>
      </c:spPr>
    </c:plotArea>
    <c:legend>
      <c:legendPos val="r"/>
      <c:layout/>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strRef>
          <c:f>Comparison!$B$18</c:f>
          <c:strCache>
            <c:ptCount val="1"/>
            <c:pt idx="0">
              <c:v>Brand Name</c:v>
            </c:pt>
          </c:strCache>
        </c:strRef>
      </c:tx>
      <c:layout/>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plotArea>
      <c:layout/>
      <c:pieChart>
        <c:varyColors val="1"/>
        <c:ser>
          <c:idx val="0"/>
          <c:order val="0"/>
          <c:dP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A56F-480A-968A-35C204A03288}"/>
              </c:ext>
            </c:extLst>
          </c:dPt>
          <c:dPt>
            <c:idx val="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A56F-480A-968A-35C204A03288}"/>
              </c:ext>
            </c:extLst>
          </c:dPt>
          <c:dPt>
            <c:idx val="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A56F-480A-968A-35C204A03288}"/>
              </c:ext>
            </c:extLst>
          </c:dPt>
          <c:cat>
            <c:strRef>
              <c:f>Comparison!$B$20:$B$22</c:f>
              <c:strCache>
                <c:ptCount val="3"/>
                <c:pt idx="0">
                  <c:v>Old Price</c:v>
                </c:pt>
                <c:pt idx="1">
                  <c:v>New Price </c:v>
                </c:pt>
                <c:pt idx="2">
                  <c:v>Difference</c:v>
                </c:pt>
              </c:strCache>
            </c:strRef>
          </c:cat>
          <c:val>
            <c:numRef>
              <c:f>Comparison!$C$20:$C$22</c:f>
              <c:numCache>
                <c:formatCode>[$SAR]\ #,##0</c:formatCode>
                <c:ptCount val="3"/>
              </c:numCache>
            </c:numRef>
          </c:val>
          <c:extLst xmlns:c16r2="http://schemas.microsoft.com/office/drawing/2015/06/chart">
            <c:ext xmlns:c16="http://schemas.microsoft.com/office/drawing/2014/chart" uri="{C3380CC4-5D6E-409C-BE32-E72D297353CC}">
              <c16:uniqueId val="{00000006-A56F-480A-968A-35C204A03288}"/>
            </c:ext>
          </c:extLst>
        </c:ser>
        <c:firstSliceAng val="0"/>
      </c:pieChart>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strRef>
          <c:f>Comparison!$E$18</c:f>
          <c:strCache>
            <c:ptCount val="1"/>
            <c:pt idx="0">
              <c:v>Brand Name</c:v>
            </c:pt>
          </c:strCache>
        </c:strRef>
      </c:tx>
      <c:layout/>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plotArea>
      <c:layout/>
      <c:pieChart>
        <c:varyColors val="1"/>
        <c:ser>
          <c:idx val="0"/>
          <c:order val="0"/>
          <c:dP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C76B-48E8-A490-8B54EE4FBA97}"/>
              </c:ext>
            </c:extLst>
          </c:dPt>
          <c:dPt>
            <c:idx val="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C76B-48E8-A490-8B54EE4FBA97}"/>
              </c:ext>
            </c:extLst>
          </c:dPt>
          <c:dPt>
            <c:idx val="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C76B-48E8-A490-8B54EE4FBA97}"/>
              </c:ext>
            </c:extLst>
          </c:dPt>
          <c:cat>
            <c:strRef>
              <c:f>Comparison!$E$20:$E$22</c:f>
              <c:strCache>
                <c:ptCount val="3"/>
                <c:pt idx="0">
                  <c:v>Old Price</c:v>
                </c:pt>
                <c:pt idx="1">
                  <c:v>New Price </c:v>
                </c:pt>
                <c:pt idx="2">
                  <c:v>Difference</c:v>
                </c:pt>
              </c:strCache>
            </c:strRef>
          </c:cat>
          <c:val>
            <c:numRef>
              <c:f>Comparison!$F$20:$F$22</c:f>
              <c:numCache>
                <c:formatCode>[$SAR]\ #,##0</c:formatCode>
                <c:ptCount val="3"/>
              </c:numCache>
            </c:numRef>
          </c:val>
          <c:extLst xmlns:c16r2="http://schemas.microsoft.com/office/drawing/2015/06/chart">
            <c:ext xmlns:c16="http://schemas.microsoft.com/office/drawing/2014/chart" uri="{C3380CC4-5D6E-409C-BE32-E72D297353CC}">
              <c16:uniqueId val="{00000006-C76B-48E8-A490-8B54EE4FBA97}"/>
            </c:ext>
          </c:extLst>
        </c:ser>
        <c:firstSliceAng val="0"/>
      </c:pieChart>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strRef>
          <c:f>Comparison!$B$34</c:f>
          <c:strCache>
            <c:ptCount val="1"/>
            <c:pt idx="0">
              <c:v>Brand Name</c:v>
            </c:pt>
          </c:strCache>
        </c:strRef>
      </c:tx>
      <c:layout/>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plotArea>
      <c:layout/>
      <c:pieChart>
        <c:varyColors val="1"/>
        <c:ser>
          <c:idx val="0"/>
          <c:order val="0"/>
          <c:dP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87A8-4ED6-B6E6-EED4C02CD696}"/>
              </c:ext>
            </c:extLst>
          </c:dPt>
          <c:dPt>
            <c:idx val="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87A8-4ED6-B6E6-EED4C02CD696}"/>
              </c:ext>
            </c:extLst>
          </c:dPt>
          <c:dPt>
            <c:idx val="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87A8-4ED6-B6E6-EED4C02CD696}"/>
              </c:ext>
            </c:extLst>
          </c:dPt>
          <c:cat>
            <c:strRef>
              <c:f>Comparison!$B$36:$B$38</c:f>
              <c:strCache>
                <c:ptCount val="3"/>
                <c:pt idx="0">
                  <c:v>Old Price</c:v>
                </c:pt>
                <c:pt idx="1">
                  <c:v>New Price </c:v>
                </c:pt>
                <c:pt idx="2">
                  <c:v>Difference</c:v>
                </c:pt>
              </c:strCache>
            </c:strRef>
          </c:cat>
          <c:val>
            <c:numRef>
              <c:f>Comparison!$C$36:$C$38</c:f>
              <c:numCache>
                <c:formatCode>[$SAR]\ #,##0</c:formatCode>
                <c:ptCount val="3"/>
              </c:numCache>
            </c:numRef>
          </c:val>
          <c:extLst xmlns:c16r2="http://schemas.microsoft.com/office/drawing/2015/06/chart">
            <c:ext xmlns:c16="http://schemas.microsoft.com/office/drawing/2014/chart" uri="{C3380CC4-5D6E-409C-BE32-E72D297353CC}">
              <c16:uniqueId val="{00000006-87A8-4ED6-B6E6-EED4C02CD696}"/>
            </c:ext>
          </c:extLst>
        </c:ser>
        <c:firstSliceAng val="0"/>
      </c:pieChart>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strRef>
          <c:f>Comparison!$E$34</c:f>
          <c:strCache>
            <c:ptCount val="1"/>
            <c:pt idx="0">
              <c:v>Brand Name</c:v>
            </c:pt>
          </c:strCache>
        </c:strRef>
      </c:tx>
      <c:layout/>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plotArea>
      <c:layout/>
      <c:pieChart>
        <c:varyColors val="1"/>
        <c:ser>
          <c:idx val="0"/>
          <c:order val="0"/>
          <c:dP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B18A-4478-AA4D-F252D4C98DCB}"/>
              </c:ext>
            </c:extLst>
          </c:dPt>
          <c:dPt>
            <c:idx val="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B18A-4478-AA4D-F252D4C98DCB}"/>
              </c:ext>
            </c:extLst>
          </c:dPt>
          <c:dPt>
            <c:idx val="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B18A-4478-AA4D-F252D4C98DCB}"/>
              </c:ext>
            </c:extLst>
          </c:dPt>
          <c:cat>
            <c:strRef>
              <c:f>Comparison!$E$36:$E$38</c:f>
              <c:strCache>
                <c:ptCount val="3"/>
                <c:pt idx="0">
                  <c:v>Old Price</c:v>
                </c:pt>
                <c:pt idx="1">
                  <c:v>New Price </c:v>
                </c:pt>
                <c:pt idx="2">
                  <c:v>Difference</c:v>
                </c:pt>
              </c:strCache>
            </c:strRef>
          </c:cat>
          <c:val>
            <c:numRef>
              <c:f>Comparison!$F$36:$F$38</c:f>
              <c:numCache>
                <c:formatCode>[$SAR]\ #,##0</c:formatCode>
                <c:ptCount val="3"/>
              </c:numCache>
            </c:numRef>
          </c:val>
          <c:extLst xmlns:c16r2="http://schemas.microsoft.com/office/drawing/2015/06/chart">
            <c:ext xmlns:c16="http://schemas.microsoft.com/office/drawing/2014/chart" uri="{C3380CC4-5D6E-409C-BE32-E72D297353CC}">
              <c16:uniqueId val="{00000006-B18A-4478-AA4D-F252D4C98DCB}"/>
            </c:ext>
          </c:extLst>
        </c:ser>
        <c:firstSliceAng val="0"/>
      </c:pieChart>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strRef>
          <c:f>Comparison!$B$50</c:f>
          <c:strCache>
            <c:ptCount val="1"/>
            <c:pt idx="0">
              <c:v>Brand Name</c:v>
            </c:pt>
          </c:strCache>
        </c:strRef>
      </c:tx>
      <c:layout/>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plotArea>
      <c:layout/>
      <c:pieChart>
        <c:varyColors val="1"/>
        <c:ser>
          <c:idx val="0"/>
          <c:order val="0"/>
          <c:dP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D0EF-4FEF-B661-0A7DFC95E12C}"/>
              </c:ext>
            </c:extLst>
          </c:dPt>
          <c:dPt>
            <c:idx val="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D0EF-4FEF-B661-0A7DFC95E12C}"/>
              </c:ext>
            </c:extLst>
          </c:dPt>
          <c:dPt>
            <c:idx val="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0EF-4FEF-B661-0A7DFC95E12C}"/>
              </c:ext>
            </c:extLst>
          </c:dPt>
          <c:cat>
            <c:strRef>
              <c:f>Comparison!$B$52:$B$54</c:f>
              <c:strCache>
                <c:ptCount val="3"/>
                <c:pt idx="0">
                  <c:v>Old Price</c:v>
                </c:pt>
                <c:pt idx="1">
                  <c:v>New Price </c:v>
                </c:pt>
                <c:pt idx="2">
                  <c:v>Difference</c:v>
                </c:pt>
              </c:strCache>
            </c:strRef>
          </c:cat>
          <c:val>
            <c:numRef>
              <c:f>Comparison!$C$52:$C$54</c:f>
              <c:numCache>
                <c:formatCode>[$SAR]\ #,##0</c:formatCode>
                <c:ptCount val="3"/>
              </c:numCache>
            </c:numRef>
          </c:val>
          <c:extLst xmlns:c16r2="http://schemas.microsoft.com/office/drawing/2015/06/chart">
            <c:ext xmlns:c16="http://schemas.microsoft.com/office/drawing/2014/chart" uri="{C3380CC4-5D6E-409C-BE32-E72D297353CC}">
              <c16:uniqueId val="{00000006-D0EF-4FEF-B661-0A7DFC95E12C}"/>
            </c:ext>
          </c:extLst>
        </c:ser>
        <c:firstSliceAng val="0"/>
      </c:pieChart>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strRef>
          <c:f>Comparison!$E$50</c:f>
          <c:strCache>
            <c:ptCount val="1"/>
            <c:pt idx="0">
              <c:v>Brand Name</c:v>
            </c:pt>
          </c:strCache>
        </c:strRef>
      </c:tx>
      <c:layout/>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plotArea>
      <c:layout/>
      <c:pieChart>
        <c:varyColors val="1"/>
        <c:ser>
          <c:idx val="0"/>
          <c:order val="0"/>
          <c:dPt>
            <c:idx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363C-4AB7-82A4-CE8437766C7B}"/>
              </c:ext>
            </c:extLst>
          </c:dPt>
          <c:dPt>
            <c:idx val="1"/>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363C-4AB7-82A4-CE8437766C7B}"/>
              </c:ext>
            </c:extLst>
          </c:dPt>
          <c:dPt>
            <c:idx val="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363C-4AB7-82A4-CE8437766C7B}"/>
              </c:ext>
            </c:extLst>
          </c:dPt>
          <c:cat>
            <c:strRef>
              <c:f>Comparison!$B$52:$B$54</c:f>
              <c:strCache>
                <c:ptCount val="3"/>
                <c:pt idx="0">
                  <c:v>Old Price</c:v>
                </c:pt>
                <c:pt idx="1">
                  <c:v>New Price </c:v>
                </c:pt>
                <c:pt idx="2">
                  <c:v>Difference</c:v>
                </c:pt>
              </c:strCache>
            </c:strRef>
          </c:cat>
          <c:val>
            <c:numRef>
              <c:f>Comparison!$C$52:$C$54</c:f>
              <c:numCache>
                <c:formatCode>[$SAR]\ #,##0</c:formatCode>
                <c:ptCount val="3"/>
              </c:numCache>
            </c:numRef>
          </c:val>
          <c:extLst xmlns:c16r2="http://schemas.microsoft.com/office/drawing/2015/06/chart">
            <c:ext xmlns:c16="http://schemas.microsoft.com/office/drawing/2014/chart" uri="{C3380CC4-5D6E-409C-BE32-E72D297353CC}">
              <c16:uniqueId val="{00000006-363C-4AB7-82A4-CE8437766C7B}"/>
            </c:ext>
          </c:extLst>
        </c:ser>
        <c:firstSliceAng val="0"/>
      </c:pieChart>
      <c:spPr>
        <a:noFill/>
        <a:ln>
          <a:noFill/>
        </a:ln>
        <a:effectLst/>
      </c:spPr>
    </c:plotArea>
    <c:legend>
      <c:legendPos val="b"/>
      <c:layout/>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1CFBC1-DA4C-4989-8D31-46F20643577B}" type="doc">
      <dgm:prSet loTypeId="urn:microsoft.com/office/officeart/2005/8/layout/process4" loCatId="process" qsTypeId="urn:microsoft.com/office/officeart/2005/8/quickstyle/3d3" qsCatId="3D" csTypeId="urn:microsoft.com/office/officeart/2005/8/colors/accent1_3" csCatId="accent1" phldr="1"/>
      <dgm:spPr/>
      <dgm:t>
        <a:bodyPr/>
        <a:lstStyle/>
        <a:p>
          <a:endParaRPr lang="en-US"/>
        </a:p>
      </dgm:t>
    </dgm:pt>
    <dgm:pt modelId="{71EF64AA-CB14-4446-994F-61ED1C4D3193}">
      <dgm:prSet phldrT="[Text]" custT="1"/>
      <dgm:spPr/>
      <dgm:t>
        <a:bodyPr/>
        <a:lstStyle/>
        <a:p>
          <a:r>
            <a:rPr lang="en-US" sz="1000" b="1"/>
            <a:t>Basic Sales Price </a:t>
          </a:r>
          <a:r>
            <a:rPr lang="ar-SA" sz="1000" b="1"/>
            <a:t>سعر البيع الأساسي </a:t>
          </a:r>
          <a:endParaRPr lang="en-US" sz="1000" b="1"/>
        </a:p>
      </dgm:t>
    </dgm:pt>
    <dgm:pt modelId="{2196440B-36C1-4958-93B5-7A5B98DAFECF}" type="sibTrans" cxnId="{2CEB31BC-1D42-41DB-B004-C39493FF2443}">
      <dgm:prSet/>
      <dgm:spPr/>
      <dgm:t>
        <a:bodyPr/>
        <a:lstStyle/>
        <a:p>
          <a:endParaRPr lang="en-US"/>
        </a:p>
      </dgm:t>
    </dgm:pt>
    <dgm:pt modelId="{716FB699-8C1F-40DD-B9A0-1579320674BC}" type="parTrans" cxnId="{2CEB31BC-1D42-41DB-B004-C39493FF2443}">
      <dgm:prSet/>
      <dgm:spPr/>
      <dgm:t>
        <a:bodyPr/>
        <a:lstStyle/>
        <a:p>
          <a:endParaRPr lang="en-US"/>
        </a:p>
      </dgm:t>
    </dgm:pt>
    <dgm:pt modelId="{E7A722C6-3D88-4686-9FA0-CD48D50BDEB2}">
      <dgm:prSet phldrT="[Text]"/>
      <dgm:spPr/>
      <dgm:t>
        <a:bodyPr/>
        <a:lstStyle/>
        <a:p>
          <a:r>
            <a:rPr lang="en-US" b="1"/>
            <a:t>0.00</a:t>
          </a:r>
        </a:p>
      </dgm:t>
    </dgm:pt>
    <dgm:pt modelId="{9884FF14-16F6-4A8A-80A8-0B1E5379FA69}" type="sibTrans" cxnId="{646F1BA5-8E10-4350-AA3E-B4E605A15DE9}">
      <dgm:prSet/>
      <dgm:spPr/>
      <dgm:t>
        <a:bodyPr/>
        <a:lstStyle/>
        <a:p>
          <a:endParaRPr lang="en-US"/>
        </a:p>
      </dgm:t>
    </dgm:pt>
    <dgm:pt modelId="{A876CAC7-370F-4EAF-9233-0956AB9E0220}" type="parTrans" cxnId="{646F1BA5-8E10-4350-AA3E-B4E605A15DE9}">
      <dgm:prSet/>
      <dgm:spPr/>
      <dgm:t>
        <a:bodyPr/>
        <a:lstStyle/>
        <a:p>
          <a:endParaRPr lang="en-US"/>
        </a:p>
      </dgm:t>
    </dgm:pt>
    <dgm:pt modelId="{03EB1A6C-75B8-475C-99B4-357B6DEBB2DE}">
      <dgm:prSet phldrT="[Text]" custT="1"/>
      <dgm:spPr/>
      <dgm:t>
        <a:bodyPr/>
        <a:lstStyle/>
        <a:p>
          <a:r>
            <a:rPr lang="en-US" sz="1400" b="1"/>
            <a:t>%</a:t>
          </a:r>
        </a:p>
      </dgm:t>
    </dgm:pt>
    <dgm:pt modelId="{14A93AA9-0F3C-46D7-9B04-691D46150C5A}" type="sibTrans" cxnId="{11A56752-1839-4703-929E-EC713AAF735C}">
      <dgm:prSet/>
      <dgm:spPr/>
      <dgm:t>
        <a:bodyPr/>
        <a:lstStyle/>
        <a:p>
          <a:endParaRPr lang="en-US"/>
        </a:p>
      </dgm:t>
    </dgm:pt>
    <dgm:pt modelId="{871B2344-6717-4835-9EEB-08B09C7C044C}" type="parTrans" cxnId="{11A56752-1839-4703-929E-EC713AAF735C}">
      <dgm:prSet/>
      <dgm:spPr/>
      <dgm:t>
        <a:bodyPr/>
        <a:lstStyle/>
        <a:p>
          <a:endParaRPr lang="en-US"/>
        </a:p>
      </dgm:t>
    </dgm:pt>
    <dgm:pt modelId="{01BFF8FE-3903-4D59-8FB7-BB82D510C422}">
      <dgm:prSet phldrT="[Text]" custT="1"/>
      <dgm:spPr/>
      <dgm:t>
        <a:bodyPr/>
        <a:lstStyle/>
        <a:p>
          <a:r>
            <a:rPr lang="en-US" sz="1000" b="1"/>
            <a:t>Price after 1st Discount </a:t>
          </a:r>
          <a:r>
            <a:rPr lang="ar-SA" sz="1000" b="1"/>
            <a:t>سعر البيع بعد الخصم 1</a:t>
          </a:r>
          <a:r>
            <a:rPr lang="ar-SA"/>
            <a:t> </a:t>
          </a:r>
          <a:endParaRPr lang="en-US"/>
        </a:p>
      </dgm:t>
    </dgm:pt>
    <dgm:pt modelId="{F26DFDF1-A794-46C4-BEF2-005F3F34B477}" type="sibTrans" cxnId="{3DE7AD7E-21DF-48F3-B293-4DB9D915659E}">
      <dgm:prSet/>
      <dgm:spPr/>
      <dgm:t>
        <a:bodyPr/>
        <a:lstStyle/>
        <a:p>
          <a:endParaRPr lang="en-US"/>
        </a:p>
      </dgm:t>
    </dgm:pt>
    <dgm:pt modelId="{EE8DB661-3F85-4DF1-9D0B-9776F5A16071}" type="parTrans" cxnId="{3DE7AD7E-21DF-48F3-B293-4DB9D915659E}">
      <dgm:prSet/>
      <dgm:spPr/>
      <dgm:t>
        <a:bodyPr/>
        <a:lstStyle/>
        <a:p>
          <a:endParaRPr lang="en-US"/>
        </a:p>
      </dgm:t>
    </dgm:pt>
    <dgm:pt modelId="{EF6D6BD1-2530-42C1-ABD6-FF7A853A957F}">
      <dgm:prSet phldrT="[Text]"/>
      <dgm:spPr/>
      <dgm:t>
        <a:bodyPr/>
        <a:lstStyle/>
        <a:p>
          <a:r>
            <a:rPr lang="en-US" b="1"/>
            <a:t>0.00</a:t>
          </a:r>
        </a:p>
      </dgm:t>
    </dgm:pt>
    <dgm:pt modelId="{2208A355-0230-4E5C-B6BB-F77ECC3C19ED}" type="sibTrans" cxnId="{DF990976-AEFB-4D2C-A911-A4FF957749AA}">
      <dgm:prSet/>
      <dgm:spPr/>
      <dgm:t>
        <a:bodyPr/>
        <a:lstStyle/>
        <a:p>
          <a:endParaRPr lang="en-US"/>
        </a:p>
      </dgm:t>
    </dgm:pt>
    <dgm:pt modelId="{A602CED1-19D4-4AD9-A3A6-CA32685D3043}" type="parTrans" cxnId="{DF990976-AEFB-4D2C-A911-A4FF957749AA}">
      <dgm:prSet/>
      <dgm:spPr/>
      <dgm:t>
        <a:bodyPr/>
        <a:lstStyle/>
        <a:p>
          <a:endParaRPr lang="en-US"/>
        </a:p>
      </dgm:t>
    </dgm:pt>
    <dgm:pt modelId="{4BAA9144-6B62-4192-8703-DE3042910FF2}">
      <dgm:prSet phldrT="[Text]"/>
      <dgm:spPr/>
      <dgm:t>
        <a:bodyPr/>
        <a:lstStyle/>
        <a:p>
          <a:r>
            <a:rPr lang="en-US" b="1"/>
            <a:t>%</a:t>
          </a:r>
          <a:endParaRPr lang="en-US"/>
        </a:p>
      </dgm:t>
    </dgm:pt>
    <dgm:pt modelId="{E92B7F70-7D0C-496A-BA6D-8CD8BD575F68}" type="sibTrans" cxnId="{F96D9F35-0F05-4E43-A727-2BE1F1D3B5E1}">
      <dgm:prSet/>
      <dgm:spPr/>
      <dgm:t>
        <a:bodyPr/>
        <a:lstStyle/>
        <a:p>
          <a:endParaRPr lang="en-US"/>
        </a:p>
      </dgm:t>
    </dgm:pt>
    <dgm:pt modelId="{241248CC-5AFC-46B9-9DC9-CA09E9C13A32}" type="parTrans" cxnId="{F96D9F35-0F05-4E43-A727-2BE1F1D3B5E1}">
      <dgm:prSet/>
      <dgm:spPr/>
      <dgm:t>
        <a:bodyPr/>
        <a:lstStyle/>
        <a:p>
          <a:endParaRPr lang="en-US"/>
        </a:p>
      </dgm:t>
    </dgm:pt>
    <dgm:pt modelId="{7F138878-2F30-48D0-BC50-6624B5C1121A}">
      <dgm:prSet phldrT="[Text]" custT="1"/>
      <dgm:spPr/>
      <dgm:t>
        <a:bodyPr/>
        <a:lstStyle/>
        <a:p>
          <a:r>
            <a:rPr lang="en-US" sz="1000" b="1"/>
            <a:t>Price after 2nd Discount </a:t>
          </a:r>
          <a:r>
            <a:rPr lang="ar-SA" sz="1000" b="1"/>
            <a:t>سعر البيع بعد الخصم 2</a:t>
          </a:r>
          <a:endParaRPr lang="en-US" sz="1000" b="1"/>
        </a:p>
      </dgm:t>
    </dgm:pt>
    <dgm:pt modelId="{1CC62527-F773-4213-B813-ABB906EBEC14}" type="sibTrans" cxnId="{1E70D8C4-6395-4F24-AD10-C2B1D6A42937}">
      <dgm:prSet/>
      <dgm:spPr/>
      <dgm:t>
        <a:bodyPr/>
        <a:lstStyle/>
        <a:p>
          <a:endParaRPr lang="en-US"/>
        </a:p>
      </dgm:t>
    </dgm:pt>
    <dgm:pt modelId="{497E0301-4C34-41F7-9B02-2A48294BA521}" type="parTrans" cxnId="{1E70D8C4-6395-4F24-AD10-C2B1D6A42937}">
      <dgm:prSet/>
      <dgm:spPr/>
      <dgm:t>
        <a:bodyPr/>
        <a:lstStyle/>
        <a:p>
          <a:endParaRPr lang="en-US"/>
        </a:p>
      </dgm:t>
    </dgm:pt>
    <dgm:pt modelId="{0ECB328B-D97C-4F92-BE0B-E5249A11E6F4}">
      <dgm:prSet phldrT="[Text]"/>
      <dgm:spPr/>
      <dgm:t>
        <a:bodyPr/>
        <a:lstStyle/>
        <a:p>
          <a:r>
            <a:rPr lang="en-US" b="1"/>
            <a:t>0.00</a:t>
          </a:r>
        </a:p>
      </dgm:t>
    </dgm:pt>
    <dgm:pt modelId="{4C9E23F3-749A-44B9-ADAB-EBE8342369D8}" type="sibTrans" cxnId="{25748C3D-9CB3-40DD-8309-37AE2CA2B890}">
      <dgm:prSet/>
      <dgm:spPr/>
      <dgm:t>
        <a:bodyPr/>
        <a:lstStyle/>
        <a:p>
          <a:endParaRPr lang="en-US"/>
        </a:p>
      </dgm:t>
    </dgm:pt>
    <dgm:pt modelId="{7C4F19F7-A00C-4ECA-99E0-0923FB1DFCB4}" type="parTrans" cxnId="{25748C3D-9CB3-40DD-8309-37AE2CA2B890}">
      <dgm:prSet/>
      <dgm:spPr/>
      <dgm:t>
        <a:bodyPr/>
        <a:lstStyle/>
        <a:p>
          <a:endParaRPr lang="en-US"/>
        </a:p>
      </dgm:t>
    </dgm:pt>
    <dgm:pt modelId="{8C253B66-D042-4C0C-85EE-0AFE580B4E08}">
      <dgm:prSet phldrT="[Text]"/>
      <dgm:spPr/>
      <dgm:t>
        <a:bodyPr/>
        <a:lstStyle/>
        <a:p>
          <a:r>
            <a:rPr lang="en-US" b="1"/>
            <a:t>%</a:t>
          </a:r>
          <a:endParaRPr lang="en-US"/>
        </a:p>
      </dgm:t>
    </dgm:pt>
    <dgm:pt modelId="{15AC1A1C-661D-4F61-92D1-34EA621062DE}" type="sibTrans" cxnId="{1AE6644D-A61F-48B4-A04A-BBB43D345EDB}">
      <dgm:prSet/>
      <dgm:spPr/>
      <dgm:t>
        <a:bodyPr/>
        <a:lstStyle/>
        <a:p>
          <a:endParaRPr lang="en-US"/>
        </a:p>
      </dgm:t>
    </dgm:pt>
    <dgm:pt modelId="{7D77824F-FBA1-4A39-9BDF-D0F2DA9D4040}" type="parTrans" cxnId="{1AE6644D-A61F-48B4-A04A-BBB43D345EDB}">
      <dgm:prSet/>
      <dgm:spPr/>
      <dgm:t>
        <a:bodyPr/>
        <a:lstStyle/>
        <a:p>
          <a:endParaRPr lang="en-US"/>
        </a:p>
      </dgm:t>
    </dgm:pt>
    <dgm:pt modelId="{C3AC0279-0D83-4FF9-80CA-A73D8399AC81}" type="pres">
      <dgm:prSet presAssocID="{D91CFBC1-DA4C-4989-8D31-46F20643577B}" presName="Name0" presStyleCnt="0">
        <dgm:presLayoutVars>
          <dgm:dir/>
          <dgm:animLvl val="lvl"/>
          <dgm:resizeHandles val="exact"/>
        </dgm:presLayoutVars>
      </dgm:prSet>
      <dgm:spPr/>
      <dgm:t>
        <a:bodyPr/>
        <a:lstStyle/>
        <a:p>
          <a:endParaRPr lang="en-US"/>
        </a:p>
      </dgm:t>
    </dgm:pt>
    <dgm:pt modelId="{A10516C6-566E-4994-B8BE-DF5783840504}" type="pres">
      <dgm:prSet presAssocID="{7F138878-2F30-48D0-BC50-6624B5C1121A}" presName="boxAndChildren" presStyleCnt="0"/>
      <dgm:spPr/>
    </dgm:pt>
    <dgm:pt modelId="{22580202-D9EC-4A31-9CBD-D73608DB1223}" type="pres">
      <dgm:prSet presAssocID="{7F138878-2F30-48D0-BC50-6624B5C1121A}" presName="parentTextBox" presStyleLbl="node1" presStyleIdx="0" presStyleCnt="3"/>
      <dgm:spPr/>
      <dgm:t>
        <a:bodyPr/>
        <a:lstStyle/>
        <a:p>
          <a:endParaRPr lang="en-US"/>
        </a:p>
      </dgm:t>
    </dgm:pt>
    <dgm:pt modelId="{3FAD05A1-F4C2-4DF6-B31B-AB39C44A4F51}" type="pres">
      <dgm:prSet presAssocID="{7F138878-2F30-48D0-BC50-6624B5C1121A}" presName="entireBox" presStyleLbl="node1" presStyleIdx="0" presStyleCnt="3"/>
      <dgm:spPr/>
      <dgm:t>
        <a:bodyPr/>
        <a:lstStyle/>
        <a:p>
          <a:endParaRPr lang="en-US"/>
        </a:p>
      </dgm:t>
    </dgm:pt>
    <dgm:pt modelId="{33095D6A-42DD-4C9B-AA66-E74566407445}" type="pres">
      <dgm:prSet presAssocID="{7F138878-2F30-48D0-BC50-6624B5C1121A}" presName="descendantBox" presStyleCnt="0"/>
      <dgm:spPr/>
    </dgm:pt>
    <dgm:pt modelId="{C8985A25-ECCE-42FC-910F-BEA579F4DDE3}" type="pres">
      <dgm:prSet presAssocID="{0ECB328B-D97C-4F92-BE0B-E5249A11E6F4}" presName="childTextBox" presStyleLbl="fgAccFollowNode1" presStyleIdx="0" presStyleCnt="6">
        <dgm:presLayoutVars>
          <dgm:bulletEnabled val="1"/>
        </dgm:presLayoutVars>
      </dgm:prSet>
      <dgm:spPr/>
      <dgm:t>
        <a:bodyPr/>
        <a:lstStyle/>
        <a:p>
          <a:endParaRPr lang="en-US"/>
        </a:p>
      </dgm:t>
    </dgm:pt>
    <dgm:pt modelId="{9547CA62-3958-4A76-B895-7298906ED900}" type="pres">
      <dgm:prSet presAssocID="{8C253B66-D042-4C0C-85EE-0AFE580B4E08}" presName="childTextBox" presStyleLbl="fgAccFollowNode1" presStyleIdx="1" presStyleCnt="6">
        <dgm:presLayoutVars>
          <dgm:bulletEnabled val="1"/>
        </dgm:presLayoutVars>
      </dgm:prSet>
      <dgm:spPr/>
      <dgm:t>
        <a:bodyPr/>
        <a:lstStyle/>
        <a:p>
          <a:endParaRPr lang="en-US"/>
        </a:p>
      </dgm:t>
    </dgm:pt>
    <dgm:pt modelId="{E3EB5BB8-7DCC-40EE-8055-A35A77693AEB}" type="pres">
      <dgm:prSet presAssocID="{F26DFDF1-A794-46C4-BEF2-005F3F34B477}" presName="sp" presStyleCnt="0"/>
      <dgm:spPr/>
    </dgm:pt>
    <dgm:pt modelId="{44599ECE-55D5-4136-9308-E1F374C5E937}" type="pres">
      <dgm:prSet presAssocID="{01BFF8FE-3903-4D59-8FB7-BB82D510C422}" presName="arrowAndChildren" presStyleCnt="0"/>
      <dgm:spPr/>
    </dgm:pt>
    <dgm:pt modelId="{CD4D0E36-46B1-4DB6-8E23-E2F3CCE4AC02}" type="pres">
      <dgm:prSet presAssocID="{01BFF8FE-3903-4D59-8FB7-BB82D510C422}" presName="parentTextArrow" presStyleLbl="node1" presStyleIdx="0" presStyleCnt="3"/>
      <dgm:spPr/>
      <dgm:t>
        <a:bodyPr/>
        <a:lstStyle/>
        <a:p>
          <a:endParaRPr lang="en-US"/>
        </a:p>
      </dgm:t>
    </dgm:pt>
    <dgm:pt modelId="{1F08301D-091A-4996-A4E6-1FF72F244761}" type="pres">
      <dgm:prSet presAssocID="{01BFF8FE-3903-4D59-8FB7-BB82D510C422}" presName="arrow" presStyleLbl="node1" presStyleIdx="1" presStyleCnt="3"/>
      <dgm:spPr/>
      <dgm:t>
        <a:bodyPr/>
        <a:lstStyle/>
        <a:p>
          <a:endParaRPr lang="en-US"/>
        </a:p>
      </dgm:t>
    </dgm:pt>
    <dgm:pt modelId="{D0127BFF-B1ED-4DD9-BED0-7B5C9A57144C}" type="pres">
      <dgm:prSet presAssocID="{01BFF8FE-3903-4D59-8FB7-BB82D510C422}" presName="descendantArrow" presStyleCnt="0"/>
      <dgm:spPr/>
    </dgm:pt>
    <dgm:pt modelId="{F96B53CB-563D-406A-9714-EDEB2FF8A552}" type="pres">
      <dgm:prSet presAssocID="{EF6D6BD1-2530-42C1-ABD6-FF7A853A957F}" presName="childTextArrow" presStyleLbl="fgAccFollowNode1" presStyleIdx="2" presStyleCnt="6">
        <dgm:presLayoutVars>
          <dgm:bulletEnabled val="1"/>
        </dgm:presLayoutVars>
      </dgm:prSet>
      <dgm:spPr/>
      <dgm:t>
        <a:bodyPr/>
        <a:lstStyle/>
        <a:p>
          <a:endParaRPr lang="en-US"/>
        </a:p>
      </dgm:t>
    </dgm:pt>
    <dgm:pt modelId="{26A5130A-00E1-443A-8D26-37EE302F6B35}" type="pres">
      <dgm:prSet presAssocID="{4BAA9144-6B62-4192-8703-DE3042910FF2}" presName="childTextArrow" presStyleLbl="fgAccFollowNode1" presStyleIdx="3" presStyleCnt="6">
        <dgm:presLayoutVars>
          <dgm:bulletEnabled val="1"/>
        </dgm:presLayoutVars>
      </dgm:prSet>
      <dgm:spPr/>
      <dgm:t>
        <a:bodyPr/>
        <a:lstStyle/>
        <a:p>
          <a:endParaRPr lang="en-US"/>
        </a:p>
      </dgm:t>
    </dgm:pt>
    <dgm:pt modelId="{6122FD23-CC72-4D12-A8F7-18F658CA1EC3}" type="pres">
      <dgm:prSet presAssocID="{2196440B-36C1-4958-93B5-7A5B98DAFECF}" presName="sp" presStyleCnt="0"/>
      <dgm:spPr/>
    </dgm:pt>
    <dgm:pt modelId="{91BB0E95-FB72-4ABB-B6D5-13669F9FE4F1}" type="pres">
      <dgm:prSet presAssocID="{71EF64AA-CB14-4446-994F-61ED1C4D3193}" presName="arrowAndChildren" presStyleCnt="0"/>
      <dgm:spPr/>
    </dgm:pt>
    <dgm:pt modelId="{F80ABD8D-65DF-4109-BF85-61FA71956F5C}" type="pres">
      <dgm:prSet presAssocID="{71EF64AA-CB14-4446-994F-61ED1C4D3193}" presName="parentTextArrow" presStyleLbl="node1" presStyleIdx="1" presStyleCnt="3"/>
      <dgm:spPr/>
      <dgm:t>
        <a:bodyPr/>
        <a:lstStyle/>
        <a:p>
          <a:endParaRPr lang="en-US"/>
        </a:p>
      </dgm:t>
    </dgm:pt>
    <dgm:pt modelId="{052EFE0F-4F17-4E88-B42E-181FC395E2B4}" type="pres">
      <dgm:prSet presAssocID="{71EF64AA-CB14-4446-994F-61ED1C4D3193}" presName="arrow" presStyleLbl="node1" presStyleIdx="2" presStyleCnt="3" custLinFactNeighborX="-1171"/>
      <dgm:spPr/>
      <dgm:t>
        <a:bodyPr/>
        <a:lstStyle/>
        <a:p>
          <a:endParaRPr lang="en-US"/>
        </a:p>
      </dgm:t>
    </dgm:pt>
    <dgm:pt modelId="{D4AA2346-2B9F-4CAE-BA67-B681EFA2B433}" type="pres">
      <dgm:prSet presAssocID="{71EF64AA-CB14-4446-994F-61ED1C4D3193}" presName="descendantArrow" presStyleCnt="0"/>
      <dgm:spPr/>
    </dgm:pt>
    <dgm:pt modelId="{D3476BD9-802F-45F2-937A-9A07BA0BF3AE}" type="pres">
      <dgm:prSet presAssocID="{E7A722C6-3D88-4686-9FA0-CD48D50BDEB2}" presName="childTextArrow" presStyleLbl="fgAccFollowNode1" presStyleIdx="4" presStyleCnt="6">
        <dgm:presLayoutVars>
          <dgm:bulletEnabled val="1"/>
        </dgm:presLayoutVars>
      </dgm:prSet>
      <dgm:spPr/>
      <dgm:t>
        <a:bodyPr/>
        <a:lstStyle/>
        <a:p>
          <a:endParaRPr lang="en-US"/>
        </a:p>
      </dgm:t>
    </dgm:pt>
    <dgm:pt modelId="{FDFB9DF0-51DA-405C-8C85-3ECA5F76BC9D}" type="pres">
      <dgm:prSet presAssocID="{03EB1A6C-75B8-475C-99B4-357B6DEBB2DE}" presName="childTextArrow" presStyleLbl="fgAccFollowNode1" presStyleIdx="5" presStyleCnt="6">
        <dgm:presLayoutVars>
          <dgm:bulletEnabled val="1"/>
        </dgm:presLayoutVars>
      </dgm:prSet>
      <dgm:spPr/>
      <dgm:t>
        <a:bodyPr/>
        <a:lstStyle/>
        <a:p>
          <a:endParaRPr lang="en-US"/>
        </a:p>
      </dgm:t>
    </dgm:pt>
  </dgm:ptLst>
  <dgm:cxnLst>
    <dgm:cxn modelId="{25748C3D-9CB3-40DD-8309-37AE2CA2B890}" srcId="{7F138878-2F30-48D0-BC50-6624B5C1121A}" destId="{0ECB328B-D97C-4F92-BE0B-E5249A11E6F4}" srcOrd="0" destOrd="0" parTransId="{7C4F19F7-A00C-4ECA-99E0-0923FB1DFCB4}" sibTransId="{4C9E23F3-749A-44B9-ADAB-EBE8342369D8}"/>
    <dgm:cxn modelId="{AEEBBC2D-A44F-4656-ABFF-4880B26D914C}" type="presOf" srcId="{7F138878-2F30-48D0-BC50-6624B5C1121A}" destId="{22580202-D9EC-4A31-9CBD-D73608DB1223}" srcOrd="0" destOrd="0" presId="urn:microsoft.com/office/officeart/2005/8/layout/process4"/>
    <dgm:cxn modelId="{3D413D22-EBC8-4000-A301-045729CDF416}" type="presOf" srcId="{7F138878-2F30-48D0-BC50-6624B5C1121A}" destId="{3FAD05A1-F4C2-4DF6-B31B-AB39C44A4F51}" srcOrd="1" destOrd="0" presId="urn:microsoft.com/office/officeart/2005/8/layout/process4"/>
    <dgm:cxn modelId="{F96D9F35-0F05-4E43-A727-2BE1F1D3B5E1}" srcId="{01BFF8FE-3903-4D59-8FB7-BB82D510C422}" destId="{4BAA9144-6B62-4192-8703-DE3042910FF2}" srcOrd="1" destOrd="0" parTransId="{241248CC-5AFC-46B9-9DC9-CA09E9C13A32}" sibTransId="{E92B7F70-7D0C-496A-BA6D-8CD8BD575F68}"/>
    <dgm:cxn modelId="{14E94012-09F1-40E1-AFF1-8CBF5C5C899F}" type="presOf" srcId="{0ECB328B-D97C-4F92-BE0B-E5249A11E6F4}" destId="{C8985A25-ECCE-42FC-910F-BEA579F4DDE3}" srcOrd="0" destOrd="0" presId="urn:microsoft.com/office/officeart/2005/8/layout/process4"/>
    <dgm:cxn modelId="{9268AE03-9C5D-4BC8-BD9C-4B34FC70FF50}" type="presOf" srcId="{D91CFBC1-DA4C-4989-8D31-46F20643577B}" destId="{C3AC0279-0D83-4FF9-80CA-A73D8399AC81}" srcOrd="0" destOrd="0" presId="urn:microsoft.com/office/officeart/2005/8/layout/process4"/>
    <dgm:cxn modelId="{11A56752-1839-4703-929E-EC713AAF735C}" srcId="{71EF64AA-CB14-4446-994F-61ED1C4D3193}" destId="{03EB1A6C-75B8-475C-99B4-357B6DEBB2DE}" srcOrd="1" destOrd="0" parTransId="{871B2344-6717-4835-9EEB-08B09C7C044C}" sibTransId="{14A93AA9-0F3C-46D7-9B04-691D46150C5A}"/>
    <dgm:cxn modelId="{A35A138F-E6F4-4647-B22F-26910804A2C7}" type="presOf" srcId="{4BAA9144-6B62-4192-8703-DE3042910FF2}" destId="{26A5130A-00E1-443A-8D26-37EE302F6B35}" srcOrd="0" destOrd="0" presId="urn:microsoft.com/office/officeart/2005/8/layout/process4"/>
    <dgm:cxn modelId="{DF990976-AEFB-4D2C-A911-A4FF957749AA}" srcId="{01BFF8FE-3903-4D59-8FB7-BB82D510C422}" destId="{EF6D6BD1-2530-42C1-ABD6-FF7A853A957F}" srcOrd="0" destOrd="0" parTransId="{A602CED1-19D4-4AD9-A3A6-CA32685D3043}" sibTransId="{2208A355-0230-4E5C-B6BB-F77ECC3C19ED}"/>
    <dgm:cxn modelId="{1E70D8C4-6395-4F24-AD10-C2B1D6A42937}" srcId="{D91CFBC1-DA4C-4989-8D31-46F20643577B}" destId="{7F138878-2F30-48D0-BC50-6624B5C1121A}" srcOrd="2" destOrd="0" parTransId="{497E0301-4C34-41F7-9B02-2A48294BA521}" sibTransId="{1CC62527-F773-4213-B813-ABB906EBEC14}"/>
    <dgm:cxn modelId="{646F1BA5-8E10-4350-AA3E-B4E605A15DE9}" srcId="{71EF64AA-CB14-4446-994F-61ED1C4D3193}" destId="{E7A722C6-3D88-4686-9FA0-CD48D50BDEB2}" srcOrd="0" destOrd="0" parTransId="{A876CAC7-370F-4EAF-9233-0956AB9E0220}" sibTransId="{9884FF14-16F6-4A8A-80A8-0B1E5379FA69}"/>
    <dgm:cxn modelId="{1AE6644D-A61F-48B4-A04A-BBB43D345EDB}" srcId="{7F138878-2F30-48D0-BC50-6624B5C1121A}" destId="{8C253B66-D042-4C0C-85EE-0AFE580B4E08}" srcOrd="1" destOrd="0" parTransId="{7D77824F-FBA1-4A39-9BDF-D0F2DA9D4040}" sibTransId="{15AC1A1C-661D-4F61-92D1-34EA621062DE}"/>
    <dgm:cxn modelId="{17C26BFD-76CF-453B-8395-263358C4ECBC}" type="presOf" srcId="{01BFF8FE-3903-4D59-8FB7-BB82D510C422}" destId="{CD4D0E36-46B1-4DB6-8E23-E2F3CCE4AC02}" srcOrd="0" destOrd="0" presId="urn:microsoft.com/office/officeart/2005/8/layout/process4"/>
    <dgm:cxn modelId="{72A140E9-9000-44BE-AF84-62C87A565B92}" type="presOf" srcId="{01BFF8FE-3903-4D59-8FB7-BB82D510C422}" destId="{1F08301D-091A-4996-A4E6-1FF72F244761}" srcOrd="1" destOrd="0" presId="urn:microsoft.com/office/officeart/2005/8/layout/process4"/>
    <dgm:cxn modelId="{3DE7AD7E-21DF-48F3-B293-4DB9D915659E}" srcId="{D91CFBC1-DA4C-4989-8D31-46F20643577B}" destId="{01BFF8FE-3903-4D59-8FB7-BB82D510C422}" srcOrd="1" destOrd="0" parTransId="{EE8DB661-3F85-4DF1-9D0B-9776F5A16071}" sibTransId="{F26DFDF1-A794-46C4-BEF2-005F3F34B477}"/>
    <dgm:cxn modelId="{71741DB6-8A6C-460B-9E77-895614D47EBE}" type="presOf" srcId="{03EB1A6C-75B8-475C-99B4-357B6DEBB2DE}" destId="{FDFB9DF0-51DA-405C-8C85-3ECA5F76BC9D}" srcOrd="0" destOrd="0" presId="urn:microsoft.com/office/officeart/2005/8/layout/process4"/>
    <dgm:cxn modelId="{D71FF2AB-AC89-4C52-85A9-6EC0D027B373}" type="presOf" srcId="{71EF64AA-CB14-4446-994F-61ED1C4D3193}" destId="{F80ABD8D-65DF-4109-BF85-61FA71956F5C}" srcOrd="0" destOrd="0" presId="urn:microsoft.com/office/officeart/2005/8/layout/process4"/>
    <dgm:cxn modelId="{12230980-A1D8-4A62-804C-EA1FC85DED9C}" type="presOf" srcId="{8C253B66-D042-4C0C-85EE-0AFE580B4E08}" destId="{9547CA62-3958-4A76-B895-7298906ED900}" srcOrd="0" destOrd="0" presId="urn:microsoft.com/office/officeart/2005/8/layout/process4"/>
    <dgm:cxn modelId="{0C6EACC6-7F55-4A0D-A9D9-E44EB1A3D0E6}" type="presOf" srcId="{71EF64AA-CB14-4446-994F-61ED1C4D3193}" destId="{052EFE0F-4F17-4E88-B42E-181FC395E2B4}" srcOrd="1" destOrd="0" presId="urn:microsoft.com/office/officeart/2005/8/layout/process4"/>
    <dgm:cxn modelId="{ADDBADA4-90D0-43A5-81B6-5AA3AB0E40AC}" type="presOf" srcId="{E7A722C6-3D88-4686-9FA0-CD48D50BDEB2}" destId="{D3476BD9-802F-45F2-937A-9A07BA0BF3AE}" srcOrd="0" destOrd="0" presId="urn:microsoft.com/office/officeart/2005/8/layout/process4"/>
    <dgm:cxn modelId="{2CEB31BC-1D42-41DB-B004-C39493FF2443}" srcId="{D91CFBC1-DA4C-4989-8D31-46F20643577B}" destId="{71EF64AA-CB14-4446-994F-61ED1C4D3193}" srcOrd="0" destOrd="0" parTransId="{716FB699-8C1F-40DD-B9A0-1579320674BC}" sibTransId="{2196440B-36C1-4958-93B5-7A5B98DAFECF}"/>
    <dgm:cxn modelId="{50CAEE52-4561-4DF5-8340-F7EA5554E3DD}" type="presOf" srcId="{EF6D6BD1-2530-42C1-ABD6-FF7A853A957F}" destId="{F96B53CB-563D-406A-9714-EDEB2FF8A552}" srcOrd="0" destOrd="0" presId="urn:microsoft.com/office/officeart/2005/8/layout/process4"/>
    <dgm:cxn modelId="{E544A015-3413-4D7E-BC3A-C492416040F5}" type="presParOf" srcId="{C3AC0279-0D83-4FF9-80CA-A73D8399AC81}" destId="{A10516C6-566E-4994-B8BE-DF5783840504}" srcOrd="0" destOrd="0" presId="urn:microsoft.com/office/officeart/2005/8/layout/process4"/>
    <dgm:cxn modelId="{CBE9A99C-ABA3-42CC-AB32-BA48B8FA661B}" type="presParOf" srcId="{A10516C6-566E-4994-B8BE-DF5783840504}" destId="{22580202-D9EC-4A31-9CBD-D73608DB1223}" srcOrd="0" destOrd="0" presId="urn:microsoft.com/office/officeart/2005/8/layout/process4"/>
    <dgm:cxn modelId="{33FA25A6-6F46-45BA-ABD0-09EA670395CE}" type="presParOf" srcId="{A10516C6-566E-4994-B8BE-DF5783840504}" destId="{3FAD05A1-F4C2-4DF6-B31B-AB39C44A4F51}" srcOrd="1" destOrd="0" presId="urn:microsoft.com/office/officeart/2005/8/layout/process4"/>
    <dgm:cxn modelId="{7B37CBA1-22ED-4BAF-92EE-4A5448BB23B8}" type="presParOf" srcId="{A10516C6-566E-4994-B8BE-DF5783840504}" destId="{33095D6A-42DD-4C9B-AA66-E74566407445}" srcOrd="2" destOrd="0" presId="urn:microsoft.com/office/officeart/2005/8/layout/process4"/>
    <dgm:cxn modelId="{FE958915-35E1-4375-A6EF-DF10E64A0F64}" type="presParOf" srcId="{33095D6A-42DD-4C9B-AA66-E74566407445}" destId="{C8985A25-ECCE-42FC-910F-BEA579F4DDE3}" srcOrd="0" destOrd="0" presId="urn:microsoft.com/office/officeart/2005/8/layout/process4"/>
    <dgm:cxn modelId="{37602F08-E245-4C8D-9D69-628B4FF63494}" type="presParOf" srcId="{33095D6A-42DD-4C9B-AA66-E74566407445}" destId="{9547CA62-3958-4A76-B895-7298906ED900}" srcOrd="1" destOrd="0" presId="urn:microsoft.com/office/officeart/2005/8/layout/process4"/>
    <dgm:cxn modelId="{CEC7429C-82FB-4387-B7E2-B2067D9A7165}" type="presParOf" srcId="{C3AC0279-0D83-4FF9-80CA-A73D8399AC81}" destId="{E3EB5BB8-7DCC-40EE-8055-A35A77693AEB}" srcOrd="1" destOrd="0" presId="urn:microsoft.com/office/officeart/2005/8/layout/process4"/>
    <dgm:cxn modelId="{E05F88B0-AE25-4C8A-9EBF-BD3C236A06C5}" type="presParOf" srcId="{C3AC0279-0D83-4FF9-80CA-A73D8399AC81}" destId="{44599ECE-55D5-4136-9308-E1F374C5E937}" srcOrd="2" destOrd="0" presId="urn:microsoft.com/office/officeart/2005/8/layout/process4"/>
    <dgm:cxn modelId="{52A0BF6F-EE11-49BC-860A-3706CDBFCA93}" type="presParOf" srcId="{44599ECE-55D5-4136-9308-E1F374C5E937}" destId="{CD4D0E36-46B1-4DB6-8E23-E2F3CCE4AC02}" srcOrd="0" destOrd="0" presId="urn:microsoft.com/office/officeart/2005/8/layout/process4"/>
    <dgm:cxn modelId="{E6F77C19-21DA-4795-88E7-0D5693278519}" type="presParOf" srcId="{44599ECE-55D5-4136-9308-E1F374C5E937}" destId="{1F08301D-091A-4996-A4E6-1FF72F244761}" srcOrd="1" destOrd="0" presId="urn:microsoft.com/office/officeart/2005/8/layout/process4"/>
    <dgm:cxn modelId="{A8753F22-0C7D-4C59-8414-9EF1FB0B1743}" type="presParOf" srcId="{44599ECE-55D5-4136-9308-E1F374C5E937}" destId="{D0127BFF-B1ED-4DD9-BED0-7B5C9A57144C}" srcOrd="2" destOrd="0" presId="urn:microsoft.com/office/officeart/2005/8/layout/process4"/>
    <dgm:cxn modelId="{057D5435-06C0-42F6-8FC0-B28C8C175A5D}" type="presParOf" srcId="{D0127BFF-B1ED-4DD9-BED0-7B5C9A57144C}" destId="{F96B53CB-563D-406A-9714-EDEB2FF8A552}" srcOrd="0" destOrd="0" presId="urn:microsoft.com/office/officeart/2005/8/layout/process4"/>
    <dgm:cxn modelId="{F6E6C2DC-0B84-497D-A46A-7EA282F49AD9}" type="presParOf" srcId="{D0127BFF-B1ED-4DD9-BED0-7B5C9A57144C}" destId="{26A5130A-00E1-443A-8D26-37EE302F6B35}" srcOrd="1" destOrd="0" presId="urn:microsoft.com/office/officeart/2005/8/layout/process4"/>
    <dgm:cxn modelId="{7A44340A-508E-4AA3-8B42-52C75D9328A3}" type="presParOf" srcId="{C3AC0279-0D83-4FF9-80CA-A73D8399AC81}" destId="{6122FD23-CC72-4D12-A8F7-18F658CA1EC3}" srcOrd="3" destOrd="0" presId="urn:microsoft.com/office/officeart/2005/8/layout/process4"/>
    <dgm:cxn modelId="{2A6849E3-0CA9-47AA-A449-5DCBE25164A1}" type="presParOf" srcId="{C3AC0279-0D83-4FF9-80CA-A73D8399AC81}" destId="{91BB0E95-FB72-4ABB-B6D5-13669F9FE4F1}" srcOrd="4" destOrd="0" presId="urn:microsoft.com/office/officeart/2005/8/layout/process4"/>
    <dgm:cxn modelId="{E9E35B92-0B31-4018-AEC8-72F3539BBC9C}" type="presParOf" srcId="{91BB0E95-FB72-4ABB-B6D5-13669F9FE4F1}" destId="{F80ABD8D-65DF-4109-BF85-61FA71956F5C}" srcOrd="0" destOrd="0" presId="urn:microsoft.com/office/officeart/2005/8/layout/process4"/>
    <dgm:cxn modelId="{97A85EF8-2453-46DC-9A3E-4368A7DDA884}" type="presParOf" srcId="{91BB0E95-FB72-4ABB-B6D5-13669F9FE4F1}" destId="{052EFE0F-4F17-4E88-B42E-181FC395E2B4}" srcOrd="1" destOrd="0" presId="urn:microsoft.com/office/officeart/2005/8/layout/process4"/>
    <dgm:cxn modelId="{0CABE6EF-3C82-4EEC-8263-491BCD198632}" type="presParOf" srcId="{91BB0E95-FB72-4ABB-B6D5-13669F9FE4F1}" destId="{D4AA2346-2B9F-4CAE-BA67-B681EFA2B433}" srcOrd="2" destOrd="0" presId="urn:microsoft.com/office/officeart/2005/8/layout/process4"/>
    <dgm:cxn modelId="{1B34E2CA-C6F9-4A82-AD9E-8BAE560CDEFC}" type="presParOf" srcId="{D4AA2346-2B9F-4CAE-BA67-B681EFA2B433}" destId="{D3476BD9-802F-45F2-937A-9A07BA0BF3AE}" srcOrd="0" destOrd="0" presId="urn:microsoft.com/office/officeart/2005/8/layout/process4"/>
    <dgm:cxn modelId="{2D50E34C-CA52-44B6-8B09-F98E730D5E47}" type="presParOf" srcId="{D4AA2346-2B9F-4CAE-BA67-B681EFA2B433}" destId="{FDFB9DF0-51DA-405C-8C85-3ECA5F76BC9D}" srcOrd="1" destOrd="0" presId="urn:microsoft.com/office/officeart/2005/8/layout/process4"/>
  </dgm:cxnLst>
  <dgm:bg/>
  <dgm:whole/>
  <dgm:extLst>
    <a:ext uri="http://schemas.microsoft.com/office/drawing/2008/diagram">
      <dsp:dataModelExt xmlns:dsp="http://schemas.microsoft.com/office/drawing/2008/diagram" xmlns="" relId="rId7" minVer="http://schemas.openxmlformats.org/drawingml/2006/diagram"/>
    </a:ext>
  </dgm:extLst>
</dgm:dataModel>
</file>

<file path=xl/diagrams/drawing1.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 modelId="{3FAD05A1-F4C2-4DF6-B31B-AB39C44A4F51}">
      <dsp:nvSpPr>
        <dsp:cNvPr id="0" name=""/>
        <dsp:cNvSpPr/>
      </dsp:nvSpPr>
      <dsp:spPr>
        <a:xfrm>
          <a:off x="0" y="1417606"/>
          <a:ext cx="10666638" cy="465290"/>
        </a:xfrm>
        <a:prstGeom prst="rect">
          <a:avLst/>
        </a:prstGeom>
        <a:solidFill>
          <a:schemeClr val="accent1">
            <a:shade val="80000"/>
            <a:hueOff val="0"/>
            <a:satOff val="0"/>
            <a:lumOff val="0"/>
            <a:alphaOff val="0"/>
          </a:schemeClr>
        </a:solidFill>
        <a:ln>
          <a:noFill/>
        </a:ln>
        <a:effectLst/>
        <a:scene3d>
          <a:camera prst="orthographicFront">
            <a:rot lat="0" lon="0" rev="0"/>
          </a:camera>
          <a:lightRig rig="contrasting" dir="t">
            <a:rot lat="0" lon="0" rev="1200000"/>
          </a:lightRig>
        </a:scene3d>
        <a:sp3d contourW="19050" prstMaterial="metal">
          <a:bevelT w="88900" h="203200"/>
          <a:bevelB w="165100" h="254000"/>
        </a:sp3d>
      </dsp:spPr>
      <dsp:style>
        <a:lnRef idx="0">
          <a:scrgbClr r="0" g="0" b="0"/>
        </a:lnRef>
        <a:fillRef idx="1">
          <a:scrgbClr r="0" g="0" b="0"/>
        </a:fillRef>
        <a:effectRef idx="2">
          <a:scrgbClr r="0" g="0" b="0"/>
        </a:effectRef>
        <a:fontRef idx="minor">
          <a:schemeClr val="lt1"/>
        </a:fontRef>
      </dsp:style>
      <dsp:txBody>
        <a:bodyPr spcFirstLastPara="0" vert="horz" wrap="square" lIns="71120" tIns="71120" rIns="71120" bIns="71120" numCol="1" spcCol="1270" anchor="ctr" anchorCtr="0">
          <a:noAutofit/>
        </a:bodyPr>
        <a:lstStyle/>
        <a:p>
          <a:pPr lvl="0" algn="ctr" defTabSz="444500">
            <a:lnSpc>
              <a:spcPct val="90000"/>
            </a:lnSpc>
            <a:spcBef>
              <a:spcPct val="0"/>
            </a:spcBef>
            <a:spcAft>
              <a:spcPct val="35000"/>
            </a:spcAft>
          </a:pPr>
          <a:r>
            <a:rPr lang="en-US" sz="1000" b="1" kern="1200"/>
            <a:t>Price after 2nd Discount </a:t>
          </a:r>
          <a:r>
            <a:rPr lang="ar-SA" sz="1000" b="1" kern="1200"/>
            <a:t>سعر البيع بعد الخصم 2</a:t>
          </a:r>
          <a:endParaRPr lang="en-US" sz="1000" b="1" kern="1200"/>
        </a:p>
      </dsp:txBody>
      <dsp:txXfrm>
        <a:off x="0" y="1417606"/>
        <a:ext cx="10666638" cy="251256"/>
      </dsp:txXfrm>
    </dsp:sp>
    <dsp:sp modelId="{C8985A25-ECCE-42FC-910F-BEA579F4DDE3}">
      <dsp:nvSpPr>
        <dsp:cNvPr id="0" name=""/>
        <dsp:cNvSpPr/>
      </dsp:nvSpPr>
      <dsp:spPr>
        <a:xfrm>
          <a:off x="0" y="1659557"/>
          <a:ext cx="5333319" cy="214033"/>
        </a:xfrm>
        <a:prstGeom prst="rect">
          <a:avLst/>
        </a:prstGeom>
        <a:solidFill>
          <a:schemeClr val="accent1">
            <a:alpha val="90000"/>
            <a:tint val="40000"/>
            <a:hueOff val="0"/>
            <a:satOff val="0"/>
            <a:lumOff val="0"/>
            <a:alphaOff val="0"/>
          </a:schemeClr>
        </a:solidFill>
        <a:ln>
          <a:noFill/>
        </a:ln>
        <a:effectLst/>
        <a:scene3d>
          <a:camera prst="orthographicFront">
            <a:rot lat="0" lon="0" rev="0"/>
          </a:camera>
          <a:lightRig rig="contrasting" dir="t">
            <a:rot lat="0" lon="0" rev="1200000"/>
          </a:lightRig>
        </a:scene3d>
        <a:sp3d z="300000" contourW="19050" prstMaterial="metal">
          <a:bevelT w="88900" h="203200"/>
          <a:bevelB w="165100" h="254000"/>
        </a:sp3d>
      </dsp:spPr>
      <dsp:style>
        <a:lnRef idx="0">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lvl="0" algn="ctr" defTabSz="533400">
            <a:lnSpc>
              <a:spcPct val="90000"/>
            </a:lnSpc>
            <a:spcBef>
              <a:spcPct val="0"/>
            </a:spcBef>
            <a:spcAft>
              <a:spcPct val="35000"/>
            </a:spcAft>
          </a:pPr>
          <a:r>
            <a:rPr lang="en-US" sz="1200" b="1" kern="1200"/>
            <a:t>0.00</a:t>
          </a:r>
        </a:p>
      </dsp:txBody>
      <dsp:txXfrm>
        <a:off x="0" y="1659557"/>
        <a:ext cx="5333319" cy="214033"/>
      </dsp:txXfrm>
    </dsp:sp>
    <dsp:sp modelId="{9547CA62-3958-4A76-B895-7298906ED900}">
      <dsp:nvSpPr>
        <dsp:cNvPr id="0" name=""/>
        <dsp:cNvSpPr/>
      </dsp:nvSpPr>
      <dsp:spPr>
        <a:xfrm>
          <a:off x="5333319" y="1659557"/>
          <a:ext cx="5333319" cy="214033"/>
        </a:xfrm>
        <a:prstGeom prst="rect">
          <a:avLst/>
        </a:prstGeom>
        <a:solidFill>
          <a:schemeClr val="accent1">
            <a:alpha val="90000"/>
            <a:tint val="40000"/>
            <a:hueOff val="0"/>
            <a:satOff val="0"/>
            <a:lumOff val="0"/>
            <a:alphaOff val="0"/>
          </a:schemeClr>
        </a:solidFill>
        <a:ln>
          <a:noFill/>
        </a:ln>
        <a:effectLst/>
        <a:scene3d>
          <a:camera prst="orthographicFront">
            <a:rot lat="0" lon="0" rev="0"/>
          </a:camera>
          <a:lightRig rig="contrasting" dir="t">
            <a:rot lat="0" lon="0" rev="1200000"/>
          </a:lightRig>
        </a:scene3d>
        <a:sp3d z="300000" contourW="19050" prstMaterial="metal">
          <a:bevelT w="88900" h="203200"/>
          <a:bevelB w="165100" h="254000"/>
        </a:sp3d>
      </dsp:spPr>
      <dsp:style>
        <a:lnRef idx="0">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lvl="0" algn="ctr" defTabSz="533400">
            <a:lnSpc>
              <a:spcPct val="90000"/>
            </a:lnSpc>
            <a:spcBef>
              <a:spcPct val="0"/>
            </a:spcBef>
            <a:spcAft>
              <a:spcPct val="35000"/>
            </a:spcAft>
          </a:pPr>
          <a:r>
            <a:rPr lang="en-US" sz="1200" b="1" kern="1200"/>
            <a:t>%</a:t>
          </a:r>
          <a:endParaRPr lang="en-US" sz="1200" kern="1200"/>
        </a:p>
      </dsp:txBody>
      <dsp:txXfrm>
        <a:off x="5333319" y="1659557"/>
        <a:ext cx="5333319" cy="214033"/>
      </dsp:txXfrm>
    </dsp:sp>
    <dsp:sp modelId="{1F08301D-091A-4996-A4E6-1FF72F244761}">
      <dsp:nvSpPr>
        <dsp:cNvPr id="0" name=""/>
        <dsp:cNvSpPr/>
      </dsp:nvSpPr>
      <dsp:spPr>
        <a:xfrm rot="10800000">
          <a:off x="0" y="708969"/>
          <a:ext cx="10666638" cy="715616"/>
        </a:xfrm>
        <a:prstGeom prst="upArrowCallout">
          <a:avLst/>
        </a:prstGeom>
        <a:solidFill>
          <a:schemeClr val="accent1">
            <a:shade val="80000"/>
            <a:hueOff val="135632"/>
            <a:satOff val="2588"/>
            <a:lumOff val="11428"/>
            <a:alphaOff val="0"/>
          </a:schemeClr>
        </a:solidFill>
        <a:ln>
          <a:noFill/>
        </a:ln>
        <a:effectLst/>
        <a:scene3d>
          <a:camera prst="orthographicFront">
            <a:rot lat="0" lon="0" rev="0"/>
          </a:camera>
          <a:lightRig rig="contrasting" dir="t">
            <a:rot lat="0" lon="0" rev="1200000"/>
          </a:lightRig>
        </a:scene3d>
        <a:sp3d contourW="19050" prstMaterial="metal">
          <a:bevelT w="88900" h="203200"/>
          <a:bevelB w="165100" h="254000"/>
        </a:sp3d>
      </dsp:spPr>
      <dsp:style>
        <a:lnRef idx="0">
          <a:scrgbClr r="0" g="0" b="0"/>
        </a:lnRef>
        <a:fillRef idx="1">
          <a:scrgbClr r="0" g="0" b="0"/>
        </a:fillRef>
        <a:effectRef idx="2">
          <a:scrgbClr r="0" g="0" b="0"/>
        </a:effectRef>
        <a:fontRef idx="minor">
          <a:schemeClr val="lt1"/>
        </a:fontRef>
      </dsp:style>
      <dsp:txBody>
        <a:bodyPr spcFirstLastPara="0" vert="horz" wrap="square" lIns="71120" tIns="71120" rIns="71120" bIns="71120" numCol="1" spcCol="1270" anchor="ctr" anchorCtr="0">
          <a:noAutofit/>
        </a:bodyPr>
        <a:lstStyle/>
        <a:p>
          <a:pPr lvl="0" algn="ctr" defTabSz="444500">
            <a:lnSpc>
              <a:spcPct val="90000"/>
            </a:lnSpc>
            <a:spcBef>
              <a:spcPct val="0"/>
            </a:spcBef>
            <a:spcAft>
              <a:spcPct val="35000"/>
            </a:spcAft>
          </a:pPr>
          <a:r>
            <a:rPr lang="en-US" sz="1000" b="1" kern="1200"/>
            <a:t>Price after 1st Discount </a:t>
          </a:r>
          <a:r>
            <a:rPr lang="ar-SA" sz="1000" b="1" kern="1200"/>
            <a:t>سعر البيع بعد الخصم 1</a:t>
          </a:r>
          <a:r>
            <a:rPr lang="ar-SA" kern="1200"/>
            <a:t> </a:t>
          </a:r>
          <a:endParaRPr lang="en-US" kern="1200"/>
        </a:p>
      </dsp:txBody>
      <dsp:txXfrm>
        <a:off x="0" y="708969"/>
        <a:ext cx="10666638" cy="251181"/>
      </dsp:txXfrm>
    </dsp:sp>
    <dsp:sp modelId="{F96B53CB-563D-406A-9714-EDEB2FF8A552}">
      <dsp:nvSpPr>
        <dsp:cNvPr id="0" name=""/>
        <dsp:cNvSpPr/>
      </dsp:nvSpPr>
      <dsp:spPr>
        <a:xfrm>
          <a:off x="0" y="960151"/>
          <a:ext cx="5333319" cy="213969"/>
        </a:xfrm>
        <a:prstGeom prst="rect">
          <a:avLst/>
        </a:prstGeom>
        <a:solidFill>
          <a:schemeClr val="accent1">
            <a:alpha val="90000"/>
            <a:tint val="40000"/>
            <a:hueOff val="0"/>
            <a:satOff val="0"/>
            <a:lumOff val="0"/>
            <a:alphaOff val="0"/>
          </a:schemeClr>
        </a:solidFill>
        <a:ln>
          <a:noFill/>
        </a:ln>
        <a:effectLst/>
        <a:scene3d>
          <a:camera prst="orthographicFront">
            <a:rot lat="0" lon="0" rev="0"/>
          </a:camera>
          <a:lightRig rig="contrasting" dir="t">
            <a:rot lat="0" lon="0" rev="1200000"/>
          </a:lightRig>
        </a:scene3d>
        <a:sp3d z="300000" contourW="19050" prstMaterial="metal">
          <a:bevelT w="88900" h="203200"/>
          <a:bevelB w="165100" h="254000"/>
        </a:sp3d>
      </dsp:spPr>
      <dsp:style>
        <a:lnRef idx="0">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lvl="0" algn="ctr" defTabSz="533400">
            <a:lnSpc>
              <a:spcPct val="90000"/>
            </a:lnSpc>
            <a:spcBef>
              <a:spcPct val="0"/>
            </a:spcBef>
            <a:spcAft>
              <a:spcPct val="35000"/>
            </a:spcAft>
          </a:pPr>
          <a:r>
            <a:rPr lang="en-US" sz="1200" b="1" kern="1200"/>
            <a:t>0.00</a:t>
          </a:r>
        </a:p>
      </dsp:txBody>
      <dsp:txXfrm>
        <a:off x="0" y="960151"/>
        <a:ext cx="5333319" cy="213969"/>
      </dsp:txXfrm>
    </dsp:sp>
    <dsp:sp modelId="{26A5130A-00E1-443A-8D26-37EE302F6B35}">
      <dsp:nvSpPr>
        <dsp:cNvPr id="0" name=""/>
        <dsp:cNvSpPr/>
      </dsp:nvSpPr>
      <dsp:spPr>
        <a:xfrm>
          <a:off x="5333319" y="960151"/>
          <a:ext cx="5333319" cy="213969"/>
        </a:xfrm>
        <a:prstGeom prst="rect">
          <a:avLst/>
        </a:prstGeom>
        <a:solidFill>
          <a:schemeClr val="accent1">
            <a:alpha val="90000"/>
            <a:tint val="40000"/>
            <a:hueOff val="0"/>
            <a:satOff val="0"/>
            <a:lumOff val="0"/>
            <a:alphaOff val="0"/>
          </a:schemeClr>
        </a:solidFill>
        <a:ln>
          <a:noFill/>
        </a:ln>
        <a:effectLst/>
        <a:scene3d>
          <a:camera prst="orthographicFront">
            <a:rot lat="0" lon="0" rev="0"/>
          </a:camera>
          <a:lightRig rig="contrasting" dir="t">
            <a:rot lat="0" lon="0" rev="1200000"/>
          </a:lightRig>
        </a:scene3d>
        <a:sp3d z="300000" contourW="19050" prstMaterial="metal">
          <a:bevelT w="88900" h="203200"/>
          <a:bevelB w="165100" h="254000"/>
        </a:sp3d>
      </dsp:spPr>
      <dsp:style>
        <a:lnRef idx="0">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lvl="0" algn="ctr" defTabSz="533400">
            <a:lnSpc>
              <a:spcPct val="90000"/>
            </a:lnSpc>
            <a:spcBef>
              <a:spcPct val="0"/>
            </a:spcBef>
            <a:spcAft>
              <a:spcPct val="35000"/>
            </a:spcAft>
          </a:pPr>
          <a:r>
            <a:rPr lang="en-US" sz="1200" b="1" kern="1200"/>
            <a:t>%</a:t>
          </a:r>
          <a:endParaRPr lang="en-US" sz="1200" kern="1200"/>
        </a:p>
      </dsp:txBody>
      <dsp:txXfrm>
        <a:off x="5333319" y="960151"/>
        <a:ext cx="5333319" cy="213969"/>
      </dsp:txXfrm>
    </dsp:sp>
    <dsp:sp modelId="{052EFE0F-4F17-4E88-B42E-181FC395E2B4}">
      <dsp:nvSpPr>
        <dsp:cNvPr id="0" name=""/>
        <dsp:cNvSpPr/>
      </dsp:nvSpPr>
      <dsp:spPr>
        <a:xfrm rot="10800000">
          <a:off x="0" y="332"/>
          <a:ext cx="10666638" cy="715616"/>
        </a:xfrm>
        <a:prstGeom prst="upArrowCallout">
          <a:avLst/>
        </a:prstGeom>
        <a:solidFill>
          <a:schemeClr val="accent1">
            <a:shade val="80000"/>
            <a:hueOff val="271263"/>
            <a:satOff val="5175"/>
            <a:lumOff val="22855"/>
            <a:alphaOff val="0"/>
          </a:schemeClr>
        </a:solidFill>
        <a:ln>
          <a:noFill/>
        </a:ln>
        <a:effectLst/>
        <a:scene3d>
          <a:camera prst="orthographicFront">
            <a:rot lat="0" lon="0" rev="0"/>
          </a:camera>
          <a:lightRig rig="contrasting" dir="t">
            <a:rot lat="0" lon="0" rev="1200000"/>
          </a:lightRig>
        </a:scene3d>
        <a:sp3d contourW="19050" prstMaterial="metal">
          <a:bevelT w="88900" h="203200"/>
          <a:bevelB w="165100" h="254000"/>
        </a:sp3d>
      </dsp:spPr>
      <dsp:style>
        <a:lnRef idx="0">
          <a:scrgbClr r="0" g="0" b="0"/>
        </a:lnRef>
        <a:fillRef idx="1">
          <a:scrgbClr r="0" g="0" b="0"/>
        </a:fillRef>
        <a:effectRef idx="2">
          <a:scrgbClr r="0" g="0" b="0"/>
        </a:effectRef>
        <a:fontRef idx="minor">
          <a:schemeClr val="lt1"/>
        </a:fontRef>
      </dsp:style>
      <dsp:txBody>
        <a:bodyPr spcFirstLastPara="0" vert="horz" wrap="square" lIns="71120" tIns="71120" rIns="71120" bIns="71120" numCol="1" spcCol="1270" anchor="ctr" anchorCtr="0">
          <a:noAutofit/>
        </a:bodyPr>
        <a:lstStyle/>
        <a:p>
          <a:pPr lvl="0" algn="ctr" defTabSz="444500">
            <a:lnSpc>
              <a:spcPct val="90000"/>
            </a:lnSpc>
            <a:spcBef>
              <a:spcPct val="0"/>
            </a:spcBef>
            <a:spcAft>
              <a:spcPct val="35000"/>
            </a:spcAft>
          </a:pPr>
          <a:r>
            <a:rPr lang="en-US" sz="1000" b="1" kern="1200"/>
            <a:t>Basic Sales Price </a:t>
          </a:r>
          <a:r>
            <a:rPr lang="ar-SA" sz="1000" b="1" kern="1200"/>
            <a:t>سعر البيع الأساسي </a:t>
          </a:r>
          <a:endParaRPr lang="en-US" sz="1000" b="1" kern="1200"/>
        </a:p>
      </dsp:txBody>
      <dsp:txXfrm>
        <a:off x="0" y="332"/>
        <a:ext cx="10666638" cy="251181"/>
      </dsp:txXfrm>
    </dsp:sp>
    <dsp:sp modelId="{D3476BD9-802F-45F2-937A-9A07BA0BF3AE}">
      <dsp:nvSpPr>
        <dsp:cNvPr id="0" name=""/>
        <dsp:cNvSpPr/>
      </dsp:nvSpPr>
      <dsp:spPr>
        <a:xfrm>
          <a:off x="0" y="251514"/>
          <a:ext cx="5333319" cy="213969"/>
        </a:xfrm>
        <a:prstGeom prst="rect">
          <a:avLst/>
        </a:prstGeom>
        <a:solidFill>
          <a:schemeClr val="accent1">
            <a:alpha val="90000"/>
            <a:tint val="40000"/>
            <a:hueOff val="0"/>
            <a:satOff val="0"/>
            <a:lumOff val="0"/>
            <a:alphaOff val="0"/>
          </a:schemeClr>
        </a:solidFill>
        <a:ln>
          <a:noFill/>
        </a:ln>
        <a:effectLst/>
        <a:scene3d>
          <a:camera prst="orthographicFront">
            <a:rot lat="0" lon="0" rev="0"/>
          </a:camera>
          <a:lightRig rig="contrasting" dir="t">
            <a:rot lat="0" lon="0" rev="1200000"/>
          </a:lightRig>
        </a:scene3d>
        <a:sp3d z="300000" contourW="19050" prstMaterial="metal">
          <a:bevelT w="88900" h="203200"/>
          <a:bevelB w="165100" h="254000"/>
        </a:sp3d>
      </dsp:spPr>
      <dsp:style>
        <a:lnRef idx="0">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lvl="0" algn="ctr" defTabSz="533400">
            <a:lnSpc>
              <a:spcPct val="90000"/>
            </a:lnSpc>
            <a:spcBef>
              <a:spcPct val="0"/>
            </a:spcBef>
            <a:spcAft>
              <a:spcPct val="35000"/>
            </a:spcAft>
          </a:pPr>
          <a:r>
            <a:rPr lang="en-US" sz="1200" b="1" kern="1200"/>
            <a:t>0.00</a:t>
          </a:r>
        </a:p>
      </dsp:txBody>
      <dsp:txXfrm>
        <a:off x="0" y="251514"/>
        <a:ext cx="5333319" cy="213969"/>
      </dsp:txXfrm>
    </dsp:sp>
    <dsp:sp modelId="{FDFB9DF0-51DA-405C-8C85-3ECA5F76BC9D}">
      <dsp:nvSpPr>
        <dsp:cNvPr id="0" name=""/>
        <dsp:cNvSpPr/>
      </dsp:nvSpPr>
      <dsp:spPr>
        <a:xfrm>
          <a:off x="5333319" y="251514"/>
          <a:ext cx="5333319" cy="213969"/>
        </a:xfrm>
        <a:prstGeom prst="rect">
          <a:avLst/>
        </a:prstGeom>
        <a:solidFill>
          <a:schemeClr val="accent1">
            <a:alpha val="90000"/>
            <a:tint val="40000"/>
            <a:hueOff val="0"/>
            <a:satOff val="0"/>
            <a:lumOff val="0"/>
            <a:alphaOff val="0"/>
          </a:schemeClr>
        </a:solidFill>
        <a:ln>
          <a:noFill/>
        </a:ln>
        <a:effectLst/>
        <a:scene3d>
          <a:camera prst="orthographicFront">
            <a:rot lat="0" lon="0" rev="0"/>
          </a:camera>
          <a:lightRig rig="contrasting" dir="t">
            <a:rot lat="0" lon="0" rev="1200000"/>
          </a:lightRig>
        </a:scene3d>
        <a:sp3d z="300000" contourW="19050" prstMaterial="metal">
          <a:bevelT w="88900" h="203200"/>
          <a:bevelB w="165100" h="254000"/>
        </a:sp3d>
      </dsp:spPr>
      <dsp:style>
        <a:lnRef idx="0">
          <a:scrgbClr r="0" g="0" b="0"/>
        </a:lnRef>
        <a:fillRef idx="1">
          <a:scrgbClr r="0" g="0" b="0"/>
        </a:fillRef>
        <a:effectRef idx="0">
          <a:scrgbClr r="0" g="0" b="0"/>
        </a:effectRef>
        <a:fontRef idx="minor"/>
      </dsp:style>
      <dsp:txBody>
        <a:bodyPr spcFirstLastPara="0" vert="horz" wrap="square" lIns="99568" tIns="17780" rIns="99568" bIns="17780" numCol="1" spcCol="1270" anchor="ctr" anchorCtr="0">
          <a:noAutofit/>
        </a:bodyPr>
        <a:lstStyle/>
        <a:p>
          <a:pPr lvl="0" algn="ctr" defTabSz="622300">
            <a:lnSpc>
              <a:spcPct val="90000"/>
            </a:lnSpc>
            <a:spcBef>
              <a:spcPct val="0"/>
            </a:spcBef>
            <a:spcAft>
              <a:spcPct val="35000"/>
            </a:spcAft>
          </a:pPr>
          <a:r>
            <a:rPr lang="en-US" sz="1400" b="1" kern="1200"/>
            <a:t>%</a:t>
          </a:r>
        </a:p>
      </dsp:txBody>
      <dsp:txXfrm>
        <a:off x="5333319" y="251514"/>
        <a:ext cx="5333319" cy="213969"/>
      </dsp:txXfrm>
    </dsp:sp>
  </dsp:spTree>
</dsp:drawing>
</file>

<file path=xl/diagrams/layout1.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3">
  <dgm:title val=""/>
  <dgm:desc val=""/>
  <dgm:catLst>
    <dgm:cat type="3D" pri="11300"/>
  </dgm:catLst>
  <dgm:scene3d>
    <a:camera prst="orthographicFront"/>
    <a:lightRig rig="threePt" dir="t"/>
  </dgm:scene3d>
  <dgm:styleLbl name="node0">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ln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vennNode1">
    <dgm:scene3d>
      <a:camera prst="orthographicFront">
        <a:rot lat="0" lon="0" rev="0"/>
      </a:camera>
      <a:lightRig rig="contrasting" dir="t">
        <a:rot lat="0" lon="0" rev="1200000"/>
      </a:lightRig>
    </dgm:scene3d>
    <dgm:sp3d contourW="12700" prstMaterial="clear">
      <a:bevelT w="177800" h="254000"/>
      <a:bevelB w="152400"/>
    </dgm:sp3d>
    <dgm:txPr/>
    <dgm:style>
      <a:lnRef idx="0">
        <a:scrgbClr r="0" g="0" b="0"/>
      </a:lnRef>
      <a:fillRef idx="1">
        <a:scrgbClr r="0" g="0" b="0"/>
      </a:fillRef>
      <a:effectRef idx="0">
        <a:scrgbClr r="0" g="0" b="0"/>
      </a:effectRef>
      <a:fontRef idx="minor">
        <a:schemeClr val="tx1"/>
      </a:fontRef>
    </dgm:style>
  </dgm:styleLbl>
  <dgm:styleLbl name="align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2">
        <a:scrgbClr r="0" g="0" b="0"/>
      </a:effectRef>
      <a:fontRef idx="minor">
        <a:schemeClr val="lt1"/>
      </a:fontRef>
    </dgm:style>
  </dgm:styleLbl>
  <dgm:styleLbl name="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node3">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node4">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fgImgPlac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1">
        <a:scrgbClr r="0" g="0" b="0"/>
      </a:effectRef>
      <a:fontRef idx="minor"/>
    </dgm:style>
  </dgm:styleLbl>
  <dgm:styleLbl name="alignImgPlace1">
    <dgm:scene3d>
      <a:camera prst="orthographicFront">
        <a:rot lat="0" lon="0" rev="0"/>
      </a:camera>
      <a:lightRig rig="contrasting" dir="t">
        <a:rot lat="0" lon="0" rev="1200000"/>
      </a:lightRig>
    </dgm:scene3d>
    <dgm:sp3d contourW="12700" prstMaterial="flat">
      <a:bevelT w="177800" h="254000"/>
      <a:bevelB w="152400"/>
    </dgm:sp3d>
    <dgm:txPr/>
    <dgm:style>
      <a:lnRef idx="0">
        <a:scrgbClr r="0" g="0" b="0"/>
      </a:lnRef>
      <a:fillRef idx="1">
        <a:scrgbClr r="0" g="0" b="0"/>
      </a:fillRef>
      <a:effectRef idx="1">
        <a:scrgbClr r="0" g="0" b="0"/>
      </a:effectRef>
      <a:fontRef idx="minor"/>
    </dgm:style>
  </dgm:styleLbl>
  <dgm:styleLbl name="bgImgPlac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1">
        <a:scrgbClr r="0" g="0" b="0"/>
      </a:effectRef>
      <a:fontRef idx="minor"/>
    </dgm:style>
  </dgm:styleLbl>
  <dgm:styleLbl name="sibTrans2D1">
    <dgm:scene3d>
      <a:camera prst="orthographicFront">
        <a:rot lat="0" lon="0" rev="0"/>
      </a:camera>
      <a:lightRig rig="contrasting" dir="t">
        <a:rot lat="0" lon="0" rev="1200000"/>
      </a:lightRig>
    </dgm:scene3d>
    <dgm:sp3d z="-182000" contourW="19050" prstMaterial="metal">
      <a:bevelT w="88900" h="203200"/>
      <a:bevelB w="165100" h="254000"/>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bgSibTrans2D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sibTrans1D1">
    <dgm:scene3d>
      <a:camera prst="orthographicFront">
        <a:rot lat="0" lon="0" rev="0"/>
      </a:camera>
      <a:lightRig rig="contrasting" dir="t">
        <a:rot lat="0" lon="0" rev="1200000"/>
      </a:lightRig>
    </dgm:scene3d>
    <dgm:sp3d z="-110000"/>
    <dgm:txPr/>
    <dgm:style>
      <a:lnRef idx="1">
        <a:scrgbClr r="0" g="0" b="0"/>
      </a:lnRef>
      <a:fillRef idx="0">
        <a:scrgbClr r="0" g="0" b="0"/>
      </a:fillRef>
      <a:effectRef idx="0">
        <a:scrgbClr r="0" g="0" b="0"/>
      </a:effectRef>
      <a:fontRef idx="minor"/>
    </dgm:style>
  </dgm:styleLbl>
  <dgm:styleLbl name="callout">
    <dgm:scene3d>
      <a:camera prst="orthographicFront">
        <a:rot lat="0" lon="0" rev="0"/>
      </a:camera>
      <a:lightRig rig="contrasting" dir="t">
        <a:rot lat="0" lon="0" rev="1200000"/>
      </a:lightRig>
    </dgm:scene3d>
    <dgm:sp3d z="10000"/>
    <dgm:txPr/>
    <dgm:style>
      <a:lnRef idx="2">
        <a:scrgbClr r="0" g="0" b="0"/>
      </a:lnRef>
      <a:fillRef idx="1">
        <a:scrgbClr r="0" g="0" b="0"/>
      </a:fillRef>
      <a:effectRef idx="0">
        <a:scrgbClr r="0" g="0" b="0"/>
      </a:effectRef>
      <a:fontRef idx="minor"/>
    </dgm:style>
  </dgm:styleLbl>
  <dgm:styleLbl name="asst0">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2">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3">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contourW="19050" prstMaterial="metal">
      <a:bevelT w="88900" h="203200"/>
      <a:bevelB w="165100" h="254000"/>
    </dgm:sp3d>
    <dgm:txPr/>
    <dgm:style>
      <a:lnRef idx="0">
        <a:scrgbClr r="0" g="0" b="0"/>
      </a:lnRef>
      <a:fillRef idx="1">
        <a:scrgbClr r="0" g="0" b="0"/>
      </a:fillRef>
      <a:effectRef idx="1">
        <a:scrgbClr r="0" g="0" b="0"/>
      </a:effectRef>
      <a:fontRef idx="minor">
        <a:schemeClr val="lt1"/>
      </a:fontRef>
    </dgm:style>
  </dgm:styleLbl>
  <dgm:styleLbl name="parChTrans2D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2D2">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2D3">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2D4">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parChTrans1D1">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parChTrans1D2">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parChTrans1D3">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parChTrans1D4">
    <dgm:scene3d>
      <a:camera prst="orthographicFront">
        <a:rot lat="0" lon="0" rev="0"/>
      </a:camera>
      <a:lightRig rig="contrasting" dir="t">
        <a:rot lat="0" lon="0" rev="1200000"/>
      </a:lightRig>
    </dgm:scene3d>
    <dgm:sp3d z="-110000"/>
    <dgm:txPr/>
    <dgm:style>
      <a:lnRef idx="2">
        <a:scrgbClr r="0" g="0" b="0"/>
      </a:lnRef>
      <a:fillRef idx="0">
        <a:scrgbClr r="0" g="0" b="0"/>
      </a:fillRef>
      <a:effectRef idx="0">
        <a:scrgbClr r="0" g="0" b="0"/>
      </a:effectRef>
      <a:fontRef idx="minor"/>
    </dgm:style>
  </dgm:styleLbl>
  <dgm:styleLbl name="f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conF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alignAcc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trAlignAcc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1">
        <a:scrgbClr r="0" g="0" b="0"/>
      </a:effectRef>
      <a:fontRef idx="minor"/>
    </dgm:style>
  </dgm:styleLbl>
  <dgm:styleLbl name="b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solidFgAcc1">
    <dgm:scene3d>
      <a:camera prst="orthographicFront">
        <a:rot lat="0" lon="0" rev="0"/>
      </a:camera>
      <a:lightRig rig="contrasting" dir="t">
        <a:rot lat="0" lon="0" rev="1200000"/>
      </a:lightRig>
    </dgm:scene3d>
    <dgm:sp3d z="300000" contourW="12700" prstMaterial="flat">
      <a:bevelT w="177800" h="254000"/>
      <a:bevelB w="152400"/>
    </dgm:sp3d>
    <dgm:txPr/>
    <dgm:style>
      <a:lnRef idx="0">
        <a:scrgbClr r="0" g="0" b="0"/>
      </a:lnRef>
      <a:fillRef idx="1">
        <a:scrgbClr r="0" g="0" b="0"/>
      </a:fillRef>
      <a:effectRef idx="0">
        <a:scrgbClr r="0" g="0" b="0"/>
      </a:effectRef>
      <a:fontRef idx="minor"/>
    </dgm:style>
  </dgm:styleLbl>
  <dgm:styleLbl name="solidAlignAcc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solidBgAcc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FollowNod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alignAccFollowNode1">
    <dgm:scene3d>
      <a:camera prst="orthographicFront">
        <a:rot lat="0" lon="0" rev="0"/>
      </a:camera>
      <a:lightRig rig="contrasting" dir="t">
        <a:rot lat="0" lon="0" rev="1200000"/>
      </a:lightRig>
    </dgm:scene3d>
    <dgm:sp3d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bgAccFollowNode1">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0">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2">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3">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fgAcc4">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bgShp">
    <dgm:scene3d>
      <a:camera prst="orthographicFront">
        <a:rot lat="0" lon="0" rev="0"/>
      </a:camera>
      <a:lightRig rig="contrasting" dir="t">
        <a:rot lat="0" lon="0" rev="1200000"/>
      </a:lightRig>
    </dgm:scene3d>
    <dgm:sp3d z="-300000" prstMaterial="plastic"/>
    <dgm:txPr/>
    <dgm:style>
      <a:lnRef idx="1">
        <a:scrgbClr r="0" g="0" b="0"/>
      </a:lnRef>
      <a:fillRef idx="1">
        <a:scrgbClr r="0" g="0" b="0"/>
      </a:fillRef>
      <a:effectRef idx="0">
        <a:scrgbClr r="0" g="0" b="0"/>
      </a:effectRef>
      <a:fontRef idx="minor"/>
    </dgm:style>
  </dgm:styleLbl>
  <dgm:styleLbl name="dkBgShp">
    <dgm:scene3d>
      <a:camera prst="orthographicFront">
        <a:rot lat="0" lon="0" rev="0"/>
      </a:camera>
      <a:lightRig rig="contrasting" dir="t">
        <a:rot lat="0" lon="0" rev="1200000"/>
      </a:lightRig>
    </dgm:scene3d>
    <dgm:sp3d contourW="12700" prstMaterial="flat">
      <a:bevelT w="100800" h="154000"/>
      <a:bevelB w="152400"/>
    </dgm:sp3d>
    <dgm:txPr/>
    <dgm:style>
      <a:lnRef idx="0">
        <a:scrgbClr r="0" g="0" b="0"/>
      </a:lnRef>
      <a:fillRef idx="1">
        <a:scrgbClr r="0" g="0" b="0"/>
      </a:fillRef>
      <a:effectRef idx="0">
        <a:scrgbClr r="0" g="0" b="0"/>
      </a:effectRef>
      <a:fontRef idx="minor"/>
    </dgm:style>
  </dgm:styleLbl>
  <dgm:styleLbl name="trBgShp">
    <dgm:scene3d>
      <a:camera prst="orthographicFront">
        <a:rot lat="0" lon="0" rev="0"/>
      </a:camera>
      <a:lightRig rig="contrasting" dir="t">
        <a:rot lat="0" lon="0" rev="1200000"/>
      </a:lightRig>
    </dgm:scene3d>
    <dgm:sp3d z="-152400" prstMaterial="matte"/>
    <dgm:txPr/>
    <dgm:style>
      <a:lnRef idx="1">
        <a:scrgbClr r="0" g="0" b="0"/>
      </a:lnRef>
      <a:fillRef idx="1">
        <a:scrgbClr r="0" g="0" b="0"/>
      </a:fillRef>
      <a:effectRef idx="0">
        <a:scrgbClr r="0" g="0" b="0"/>
      </a:effectRef>
      <a:fontRef idx="minor"/>
    </dgm:style>
  </dgm:styleLbl>
  <dgm:styleLbl name="fgShp">
    <dgm:scene3d>
      <a:camera prst="orthographicFront">
        <a:rot lat="0" lon="0" rev="0"/>
      </a:camera>
      <a:lightRig rig="contrasting" dir="t">
        <a:rot lat="0" lon="0" rev="1200000"/>
      </a:lightRig>
    </dgm:scene3d>
    <dgm:sp3d z="300000" contourW="19050" prstMaterial="metal">
      <a:bevelT w="88900" h="203200"/>
      <a:bevelB w="165100" h="254000"/>
    </dgm:sp3d>
    <dgm:txPr/>
    <dgm:style>
      <a:lnRef idx="0">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1">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5.xml"/><Relationship Id="rId7" Type="http://schemas.openxmlformats.org/officeDocument/2006/relationships/image" Target="../media/image3.emf"/><Relationship Id="rId2" Type="http://schemas.openxmlformats.org/officeDocument/2006/relationships/chart" Target="../charts/chart4.xml"/><Relationship Id="rId1" Type="http://schemas.openxmlformats.org/officeDocument/2006/relationships/image" Target="../media/image2.emf"/><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385002</xdr:colOff>
      <xdr:row>102</xdr:row>
      <xdr:rowOff>184898</xdr:rowOff>
    </xdr:from>
    <xdr:to>
      <xdr:col>8</xdr:col>
      <xdr:colOff>261736</xdr:colOff>
      <xdr:row>106</xdr:row>
      <xdr:rowOff>65834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983716" y="26963755"/>
          <a:ext cx="9537806" cy="4466543"/>
        </a:xfrm>
        <a:prstGeom prst="rect">
          <a:avLst/>
        </a:prstGeom>
      </xdr:spPr>
    </xdr:pic>
    <xdr:clientData/>
  </xdr:twoCellAnchor>
  <xdr:twoCellAnchor editAs="oneCell">
    <xdr:from>
      <xdr:col>0</xdr:col>
      <xdr:colOff>11206</xdr:colOff>
      <xdr:row>0</xdr:row>
      <xdr:rowOff>0</xdr:rowOff>
    </xdr:from>
    <xdr:to>
      <xdr:col>10</xdr:col>
      <xdr:colOff>27535</xdr:colOff>
      <xdr:row>0</xdr:row>
      <xdr:rowOff>2085912</xdr:rowOff>
    </xdr:to>
    <xdr:pic>
      <xdr:nvPicPr>
        <xdr:cNvPr id="12" name="Picture 1"/>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1206" y="0"/>
          <a:ext cx="12344400" cy="2085912"/>
        </a:xfrm>
        <a:prstGeom prst="rect">
          <a:avLst/>
        </a:prstGeom>
        <a:noFill/>
      </xdr:spPr>
    </xdr:pic>
    <xdr:clientData/>
  </xdr:twoCellAnchor>
  <xdr:twoCellAnchor>
    <xdr:from>
      <xdr:col>0</xdr:col>
      <xdr:colOff>449036</xdr:colOff>
      <xdr:row>100</xdr:row>
      <xdr:rowOff>54428</xdr:rowOff>
    </xdr:from>
    <xdr:to>
      <xdr:col>8</xdr:col>
      <xdr:colOff>855889</xdr:colOff>
      <xdr:row>100</xdr:row>
      <xdr:rowOff>1937658</xdr:rowOff>
    </xdr:to>
    <xdr:graphicFrame macro="">
      <xdr:nvGraphicFramePr>
        <xdr:cNvPr id="14" name="Diagram 1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312208</xdr:colOff>
      <xdr:row>72</xdr:row>
      <xdr:rowOff>0</xdr:rowOff>
    </xdr:from>
    <xdr:to>
      <xdr:col>7</xdr:col>
      <xdr:colOff>0</xdr:colOff>
      <xdr:row>97</xdr:row>
      <xdr:rowOff>10583</xdr:rowOff>
    </xdr:to>
    <xdr:graphicFrame macro="">
      <xdr:nvGraphicFramePr>
        <xdr:cNvPr id="2" name="WeddingBudgetSummary" descr="Pie chart showing category expenses as percentages">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584618</xdr:colOff>
      <xdr:row>0</xdr:row>
      <xdr:rowOff>2162734</xdr:rowOff>
    </xdr:to>
    <xdr:pic>
      <xdr:nvPicPr>
        <xdr:cNvPr id="6" name="Picture 1"/>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0" y="0"/>
          <a:ext cx="12799030" cy="216273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347662</xdr:colOff>
      <xdr:row>10</xdr:row>
      <xdr:rowOff>34738</xdr:rowOff>
    </xdr:from>
    <xdr:to>
      <xdr:col>4</xdr:col>
      <xdr:colOff>874060</xdr:colOff>
      <xdr:row>27</xdr:row>
      <xdr:rowOff>168089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1347787</xdr:colOff>
      <xdr:row>6</xdr:row>
      <xdr:rowOff>57150</xdr:rowOff>
    </xdr:from>
    <xdr:to>
      <xdr:col>4</xdr:col>
      <xdr:colOff>652462</xdr:colOff>
      <xdr:row>20</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2192052</xdr:colOff>
      <xdr:row>0</xdr:row>
      <xdr:rowOff>1968500</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11621802" cy="19685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1752810</xdr:colOff>
      <xdr:row>16</xdr:row>
      <xdr:rowOff>272061</xdr:rowOff>
    </xdr:from>
    <xdr:to>
      <xdr:col>3</xdr:col>
      <xdr:colOff>1752810</xdr:colOff>
      <xdr:row>31</xdr:row>
      <xdr:rowOff>100770</xdr:rowOff>
    </xdr:to>
    <xdr:cxnSp macro="">
      <xdr:nvCxnSpPr>
        <xdr:cNvPr id="2" name="Straight Connector 1" descr="Straight line">
          <a:extLst>
            <a:ext uri="{FF2B5EF4-FFF2-40B4-BE49-F238E27FC236}">
              <a16:creationId xmlns="" xmlns:a16="http://schemas.microsoft.com/office/drawing/2014/main" id="{9156F528-7DAB-4F70-83B7-0C9151AE15D5}"/>
            </a:ext>
          </a:extLst>
        </xdr:cNvPr>
        <xdr:cNvCxnSpPr/>
      </xdr:nvCxnSpPr>
      <xdr:spPr>
        <a:xfrm>
          <a:off x="5553285" y="6863361"/>
          <a:ext cx="0" cy="2943384"/>
        </a:xfrm>
        <a:prstGeom prst="line">
          <a:avLst/>
        </a:prstGeom>
        <a:ln w="57150">
          <a:solidFill>
            <a:schemeClr val="accent3">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1</xdr:col>
      <xdr:colOff>63501</xdr:colOff>
      <xdr:row>0</xdr:row>
      <xdr:rowOff>0</xdr:rowOff>
    </xdr:from>
    <xdr:to>
      <xdr:col>7</xdr:col>
      <xdr:colOff>79376</xdr:colOff>
      <xdr:row>1</xdr:row>
      <xdr:rowOff>1928343</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96851" y="0"/>
          <a:ext cx="12017375" cy="2033118"/>
        </a:xfrm>
        <a:prstGeom prst="roundRect">
          <a:avLst>
            <a:gd name="adj" fmla="val 4167"/>
          </a:avLst>
        </a:prstGeom>
        <a:solidFill>
          <a:srgbClr val="FFFFFF"/>
        </a:solidFill>
        <a:ln w="7620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twoCellAnchor>
    <xdr:from>
      <xdr:col>1</xdr:col>
      <xdr:colOff>523875</xdr:colOff>
      <xdr:row>23</xdr:row>
      <xdr:rowOff>112618</xdr:rowOff>
    </xdr:from>
    <xdr:to>
      <xdr:col>2</xdr:col>
      <xdr:colOff>819150</xdr:colOff>
      <xdr:row>30</xdr:row>
      <xdr:rowOff>187137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1752810</xdr:colOff>
      <xdr:row>16</xdr:row>
      <xdr:rowOff>265897</xdr:rowOff>
    </xdr:from>
    <xdr:ext cx="0" cy="2945066"/>
    <xdr:cxnSp macro="">
      <xdr:nvCxnSpPr>
        <xdr:cNvPr id="5" name="Straight Connector 4" descr="Straight line">
          <a:extLst>
            <a:ext uri="{FF2B5EF4-FFF2-40B4-BE49-F238E27FC236}">
              <a16:creationId xmlns="" xmlns:a16="http://schemas.microsoft.com/office/drawing/2014/main" id="{9156F528-7DAB-4F70-83B7-0C9151AE15D5}"/>
            </a:ext>
          </a:extLst>
        </xdr:cNvPr>
        <xdr:cNvCxnSpPr/>
      </xdr:nvCxnSpPr>
      <xdr:spPr>
        <a:xfrm>
          <a:off x="11630235" y="6857197"/>
          <a:ext cx="0" cy="2945066"/>
        </a:xfrm>
        <a:prstGeom prst="line">
          <a:avLst/>
        </a:prstGeom>
        <a:ln w="57150">
          <a:solidFill>
            <a:schemeClr val="accent3">
              <a:lumMod val="50000"/>
            </a:schemeClr>
          </a:solidFill>
        </a:ln>
      </xdr:spPr>
      <xdr:style>
        <a:lnRef idx="1">
          <a:schemeClr val="accent5"/>
        </a:lnRef>
        <a:fillRef idx="0">
          <a:schemeClr val="accent5"/>
        </a:fillRef>
        <a:effectRef idx="0">
          <a:schemeClr val="accent5"/>
        </a:effectRef>
        <a:fontRef idx="minor">
          <a:schemeClr val="tx1"/>
        </a:fontRef>
      </xdr:style>
    </xdr:cxnSp>
    <xdr:clientData/>
  </xdr:oneCellAnchor>
  <xdr:twoCellAnchor>
    <xdr:from>
      <xdr:col>4</xdr:col>
      <xdr:colOff>1616450</xdr:colOff>
      <xdr:row>23</xdr:row>
      <xdr:rowOff>112618</xdr:rowOff>
    </xdr:from>
    <xdr:to>
      <xdr:col>6</xdr:col>
      <xdr:colOff>40343</xdr:colOff>
      <xdr:row>30</xdr:row>
      <xdr:rowOff>187137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523875</xdr:colOff>
      <xdr:row>39</xdr:row>
      <xdr:rowOff>112618</xdr:rowOff>
    </xdr:from>
    <xdr:to>
      <xdr:col>2</xdr:col>
      <xdr:colOff>819150</xdr:colOff>
      <xdr:row>46</xdr:row>
      <xdr:rowOff>187137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1616450</xdr:colOff>
      <xdr:row>39</xdr:row>
      <xdr:rowOff>112618</xdr:rowOff>
    </xdr:from>
    <xdr:to>
      <xdr:col>6</xdr:col>
      <xdr:colOff>40343</xdr:colOff>
      <xdr:row>46</xdr:row>
      <xdr:rowOff>187137</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523875</xdr:colOff>
      <xdr:row>55</xdr:row>
      <xdr:rowOff>191058</xdr:rowOff>
    </xdr:from>
    <xdr:to>
      <xdr:col>2</xdr:col>
      <xdr:colOff>819150</xdr:colOff>
      <xdr:row>63</xdr:row>
      <xdr:rowOff>41460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1770529</xdr:colOff>
      <xdr:row>32</xdr:row>
      <xdr:rowOff>168085</xdr:rowOff>
    </xdr:from>
    <xdr:to>
      <xdr:col>3</xdr:col>
      <xdr:colOff>1770529</xdr:colOff>
      <xdr:row>47</xdr:row>
      <xdr:rowOff>120059</xdr:rowOff>
    </xdr:to>
    <xdr:cxnSp macro="">
      <xdr:nvCxnSpPr>
        <xdr:cNvPr id="10" name="Straight Connector 9" descr="Straight line">
          <a:extLst>
            <a:ext uri="{FF2B5EF4-FFF2-40B4-BE49-F238E27FC236}">
              <a16:creationId xmlns="" xmlns:a16="http://schemas.microsoft.com/office/drawing/2014/main" id="{9156F528-7DAB-4F70-83B7-0C9151AE15D5}"/>
            </a:ext>
          </a:extLst>
        </xdr:cNvPr>
        <xdr:cNvCxnSpPr/>
      </xdr:nvCxnSpPr>
      <xdr:spPr>
        <a:xfrm>
          <a:off x="5571004" y="10045510"/>
          <a:ext cx="0" cy="2942824"/>
        </a:xfrm>
        <a:prstGeom prst="line">
          <a:avLst/>
        </a:prstGeom>
        <a:ln w="57150">
          <a:solidFill>
            <a:schemeClr val="accent3">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oneCellAnchor>
    <xdr:from>
      <xdr:col>6</xdr:col>
      <xdr:colOff>1770529</xdr:colOff>
      <xdr:row>32</xdr:row>
      <xdr:rowOff>168085</xdr:rowOff>
    </xdr:from>
    <xdr:ext cx="0" cy="2945066"/>
    <xdr:cxnSp macro="">
      <xdr:nvCxnSpPr>
        <xdr:cNvPr id="11" name="Straight Connector 10" descr="Straight line">
          <a:extLst>
            <a:ext uri="{FF2B5EF4-FFF2-40B4-BE49-F238E27FC236}">
              <a16:creationId xmlns="" xmlns:a16="http://schemas.microsoft.com/office/drawing/2014/main" id="{9156F528-7DAB-4F70-83B7-0C9151AE15D5}"/>
            </a:ext>
          </a:extLst>
        </xdr:cNvPr>
        <xdr:cNvCxnSpPr/>
      </xdr:nvCxnSpPr>
      <xdr:spPr>
        <a:xfrm>
          <a:off x="11647954" y="10045510"/>
          <a:ext cx="0" cy="2945066"/>
        </a:xfrm>
        <a:prstGeom prst="line">
          <a:avLst/>
        </a:prstGeom>
        <a:ln w="57150">
          <a:solidFill>
            <a:schemeClr val="accent3">
              <a:lumMod val="50000"/>
            </a:schemeClr>
          </a:solidFill>
        </a:ln>
      </xdr:spPr>
      <xdr:style>
        <a:lnRef idx="1">
          <a:schemeClr val="accent5"/>
        </a:lnRef>
        <a:fillRef idx="0">
          <a:schemeClr val="accent5"/>
        </a:fillRef>
        <a:effectRef idx="0">
          <a:schemeClr val="accent5"/>
        </a:effectRef>
        <a:fontRef idx="minor">
          <a:schemeClr val="tx1"/>
        </a:fontRef>
      </xdr:style>
    </xdr:cxnSp>
    <xdr:clientData/>
  </xdr:oneCellAnchor>
  <xdr:twoCellAnchor editAs="oneCell">
    <xdr:from>
      <xdr:col>3</xdr:col>
      <xdr:colOff>0</xdr:colOff>
      <xdr:row>55</xdr:row>
      <xdr:rowOff>0</xdr:rowOff>
    </xdr:from>
    <xdr:to>
      <xdr:col>4</xdr:col>
      <xdr:colOff>9525</xdr:colOff>
      <xdr:row>56</xdr:row>
      <xdr:rowOff>9526</xdr:rowOff>
    </xdr:to>
    <xdr:pic>
      <xdr:nvPicPr>
        <xdr:cNvPr id="12" name="Picture 11"/>
        <xdr:cNvPicPr>
          <a:picLocks noChangeAspect="1" noChangeArrowheads="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3800475" y="14497050"/>
          <a:ext cx="1885950" cy="219076"/>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3</xdr:col>
      <xdr:colOff>1766047</xdr:colOff>
      <xdr:row>49</xdr:row>
      <xdr:rowOff>40338</xdr:rowOff>
    </xdr:from>
    <xdr:to>
      <xdr:col>3</xdr:col>
      <xdr:colOff>1766047</xdr:colOff>
      <xdr:row>63</xdr:row>
      <xdr:rowOff>160401</xdr:rowOff>
    </xdr:to>
    <xdr:cxnSp macro="">
      <xdr:nvCxnSpPr>
        <xdr:cNvPr id="13" name="Straight Connector 12" descr="Straight line">
          <a:extLst>
            <a:ext uri="{FF2B5EF4-FFF2-40B4-BE49-F238E27FC236}">
              <a16:creationId xmlns="" xmlns:a16="http://schemas.microsoft.com/office/drawing/2014/main" id="{9156F528-7DAB-4F70-83B7-0C9151AE15D5}"/>
            </a:ext>
          </a:extLst>
        </xdr:cNvPr>
        <xdr:cNvCxnSpPr/>
      </xdr:nvCxnSpPr>
      <xdr:spPr>
        <a:xfrm>
          <a:off x="5566522" y="13251513"/>
          <a:ext cx="0" cy="2939463"/>
        </a:xfrm>
        <a:prstGeom prst="line">
          <a:avLst/>
        </a:prstGeom>
        <a:ln w="57150">
          <a:solidFill>
            <a:schemeClr val="accent3">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oneCellAnchor>
    <xdr:from>
      <xdr:col>6</xdr:col>
      <xdr:colOff>1766047</xdr:colOff>
      <xdr:row>49</xdr:row>
      <xdr:rowOff>40338</xdr:rowOff>
    </xdr:from>
    <xdr:ext cx="0" cy="2945066"/>
    <xdr:cxnSp macro="">
      <xdr:nvCxnSpPr>
        <xdr:cNvPr id="14" name="Straight Connector 13" descr="Straight line">
          <a:extLst>
            <a:ext uri="{FF2B5EF4-FFF2-40B4-BE49-F238E27FC236}">
              <a16:creationId xmlns="" xmlns:a16="http://schemas.microsoft.com/office/drawing/2014/main" id="{9156F528-7DAB-4F70-83B7-0C9151AE15D5}"/>
            </a:ext>
          </a:extLst>
        </xdr:cNvPr>
        <xdr:cNvCxnSpPr/>
      </xdr:nvCxnSpPr>
      <xdr:spPr>
        <a:xfrm>
          <a:off x="11643472" y="13251513"/>
          <a:ext cx="0" cy="2945066"/>
        </a:xfrm>
        <a:prstGeom prst="line">
          <a:avLst/>
        </a:prstGeom>
        <a:ln w="57150">
          <a:solidFill>
            <a:schemeClr val="accent3">
              <a:lumMod val="50000"/>
            </a:schemeClr>
          </a:solidFill>
        </a:ln>
      </xdr:spPr>
      <xdr:style>
        <a:lnRef idx="1">
          <a:schemeClr val="accent5"/>
        </a:lnRef>
        <a:fillRef idx="0">
          <a:schemeClr val="accent5"/>
        </a:fillRef>
        <a:effectRef idx="0">
          <a:schemeClr val="accent5"/>
        </a:effectRef>
        <a:fontRef idx="minor">
          <a:schemeClr val="tx1"/>
        </a:fontRef>
      </xdr:style>
    </xdr:cxnSp>
    <xdr:clientData/>
  </xdr:oneCellAnchor>
  <xdr:twoCellAnchor>
    <xdr:from>
      <xdr:col>4</xdr:col>
      <xdr:colOff>1616450</xdr:colOff>
      <xdr:row>55</xdr:row>
      <xdr:rowOff>191058</xdr:rowOff>
    </xdr:from>
    <xdr:to>
      <xdr:col>6</xdr:col>
      <xdr:colOff>40343</xdr:colOff>
      <xdr:row>63</xdr:row>
      <xdr:rowOff>41460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6</xdr:col>
      <xdr:colOff>0</xdr:colOff>
      <xdr:row>55</xdr:row>
      <xdr:rowOff>0</xdr:rowOff>
    </xdr:from>
    <xdr:ext cx="1880907" cy="222437"/>
    <xdr:pic>
      <xdr:nvPicPr>
        <xdr:cNvPr id="16" name="Picture 15"/>
        <xdr:cNvPicPr>
          <a:picLocks noChangeAspect="1" noChangeArrowheads="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9877425" y="14497050"/>
          <a:ext cx="1880907" cy="22243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67233</xdr:colOff>
      <xdr:row>15</xdr:row>
      <xdr:rowOff>45942</xdr:rowOff>
    </xdr:from>
    <xdr:to>
      <xdr:col>4</xdr:col>
      <xdr:colOff>2667000</xdr:colOff>
      <xdr:row>31</xdr:row>
      <xdr:rowOff>123264</xdr:rowOff>
    </xdr:to>
    <xdr:graphicFrame macro="">
      <xdr:nvGraphicFramePr>
        <xdr:cNvPr id="3" name="Chart 2">
          <a:extLst>
            <a:ext uri="{FF2B5EF4-FFF2-40B4-BE49-F238E27FC236}">
              <a16:creationId xmlns="" xmlns:a16="http://schemas.microsoft.com/office/drawing/2014/main" id="{29D53C0F-FAB6-445A-8615-929767F1B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1620371</xdr:colOff>
      <xdr:row>0</xdr:row>
      <xdr:rowOff>1703691</xdr:rowOff>
    </xdr:to>
    <xdr:pic>
      <xdr:nvPicPr>
        <xdr:cNvPr id="4" name="Picture 1"/>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0" y="0"/>
          <a:ext cx="10058400" cy="1703691"/>
        </a:xfrm>
        <a:prstGeom prst="rect">
          <a:avLst/>
        </a:prstGeom>
        <a:noFill/>
      </xdr:spPr>
    </xdr:pic>
    <xdr:clientData/>
  </xdr:twoCellAnchor>
</xdr:wsDr>
</file>

<file path=xl/tables/table1.xml><?xml version="1.0" encoding="utf-8"?>
<table xmlns="http://schemas.openxmlformats.org/spreadsheetml/2006/main" id="2" name="Table2" displayName="Table2" ref="A21:I22" totalsRowShown="0" headerRowDxfId="167" dataDxfId="165" headerRowBorderDxfId="166" tableBorderDxfId="164" headerRowCellStyle="Comma">
  <autoFilter ref="A21:I22"/>
  <tableColumns count="9">
    <tableColumn id="1" name="S/N" dataDxfId="163" dataCellStyle="Comma"/>
    <tableColumn id="2" name="Part Number" dataDxfId="162" dataCellStyle="Comma"/>
    <tableColumn id="3" name="Description" dataDxfId="161" dataCellStyle="Comma"/>
    <tableColumn id="4" name="FOB" dataDxfId="160" dataCellStyle="Currency"/>
    <tableColumn id="5" name="C" dataDxfId="159" dataCellStyle="Percent"/>
    <tableColumn id="6" name="C&amp;F" dataDxfId="158" dataCellStyle="Currency"/>
    <tableColumn id="7" name="QTY" dataDxfId="157" dataCellStyle="Comma"/>
    <tableColumn id="8" name="Total" dataDxfId="156" dataCellStyle="Currency"/>
    <tableColumn id="9" name="Sub Totals" dataDxfId="155" dataCellStyle="Comma"/>
  </tableColumns>
  <tableStyleInfo name="TableStyleMedium2" showFirstColumn="0" showLastColumn="0" showRowStripes="1" showColumnStripes="0"/>
</table>
</file>

<file path=xl/tables/table10.xml><?xml version="1.0" encoding="utf-8"?>
<table xmlns="http://schemas.openxmlformats.org/spreadsheetml/2006/main" id="6" name="BudgetSummaryTable23" displayName="BudgetSummaryTable23" ref="B1:F5" totalsRowCount="1">
  <autoFilter ref="B1:F4"/>
  <tableColumns count="5">
    <tableColumn id="1" name="Item" totalsRowLabel="Total Expenses" totalsRowDxfId="47" dataCellStyle="Normal"/>
    <tableColumn id="2" name="No." totalsRowFunction="sum" totalsRowDxfId="46"/>
    <tableColumn id="7" name="Days" dataDxfId="45" totalsRowDxfId="44" dataCellStyle="Comma"/>
    <tableColumn id="6" name="Daily Cost" totalsRowFunction="sum" dataDxfId="43" totalsRowDxfId="42" dataCellStyle="Comma"/>
    <tableColumn id="5" name="Sub Totals" dataDxfId="41" totalsRowDxfId="40" dataCellStyle="Comma">
      <calculatedColumnFormula>D2*E2*C2</calculatedColumnFormula>
    </tableColumn>
  </tableColumns>
  <tableStyleInfo name="Wedding Budget Summary" showFirstColumn="1" showLastColumn="0" showRowStripes="0" showColumnStripes="0"/>
  <extLst>
    <ext xmlns:x14="http://schemas.microsoft.com/office/spreadsheetml/2009/9/main" uri="{504A1905-F514-4f6f-8877-14C23A59335A}">
      <x14:table altText="Wedding Budget Summary table" altTextSummary="Table summarizing all category expenses"/>
    </ext>
  </extLst>
</table>
</file>

<file path=xl/tables/table11.xml><?xml version="1.0" encoding="utf-8"?>
<table xmlns="http://schemas.openxmlformats.org/spreadsheetml/2006/main" id="11" name="GuestList" displayName="GuestList" ref="B12:G17" totalsRowShown="0" headerRowDxfId="39" dataDxfId="37" headerRowBorderDxfId="38" headerRowCellStyle="Normal 2">
  <autoFilter ref="B12:G17">
    <filterColumn colId="0" hiddenButton="1"/>
    <filterColumn colId="1" hiddenButton="1"/>
    <filterColumn colId="2" hiddenButton="1"/>
    <filterColumn colId="3" hiddenButton="1"/>
    <filterColumn colId="4" hiddenButton="1"/>
    <filterColumn colId="5" hiddenButton="1"/>
  </autoFilter>
  <tableColumns count="6">
    <tableColumn id="1" name="Brand Name" dataDxfId="36"/>
    <tableColumn id="7" name="Distrubuter" dataDxfId="35"/>
    <tableColumn id="3" name="Discount" dataDxfId="34"/>
    <tableColumn id="4" name="Discount Value" dataDxfId="33"/>
    <tableColumn id="5" name="Contact Name" dataDxfId="32"/>
    <tableColumn id="2" name="Contacts" dataDxfId="31"/>
  </tableColumns>
  <tableStyleInfo name="TableStyleMedium7 2" showFirstColumn="0" showLastColumn="0" showRowStripes="0" showColumnStripes="0"/>
  <extLst>
    <ext xmlns:x14="http://schemas.microsoft.com/office/spreadsheetml/2009/9/main" uri="{504A1905-F514-4f6f-8877-14C23A59335A}">
      <x14:table altTextSummary="Enter Guests Name, Relationship, RSVP Received, RSVP Response, Number in Party, and Address in this table"/>
    </ext>
  </extLst>
</table>
</file>

<file path=xl/tables/table12.xml><?xml version="1.0" encoding="utf-8"?>
<table xmlns="http://schemas.openxmlformats.org/spreadsheetml/2006/main" id="13" name="FoodsOrDrinks" displayName="FoodsOrDrinks" ref="B19:C23" totalsRowShown="0" headerRowDxfId="30" dataDxfId="28" headerRowBorderDxfId="29" headerRowCellStyle="Normal 2">
  <autoFilter ref="B19:C23">
    <filterColumn colId="0" hiddenButton="1"/>
    <filterColumn colId="1" hiddenButton="1"/>
  </autoFilter>
  <tableColumns count="2">
    <tableColumn id="1" name="Item" dataDxfId="27"/>
    <tableColumn id="2" name="Cost" dataDxfId="26"/>
  </tableColumns>
  <tableStyleInfo name="TableStyleMedium7 2" showFirstColumn="0" showLastColumn="0" showRowStripes="0" showColumnStripes="0"/>
  <extLst>
    <ext xmlns:x14="http://schemas.microsoft.com/office/spreadsheetml/2009/9/main" uri="{504A1905-F514-4f6f-8877-14C23A59335A}">
      <x14:table altTextSummary="Enter Food or Drink Item and Cost in this table"/>
    </ext>
  </extLst>
</table>
</file>

<file path=xl/tables/table13.xml><?xml version="1.0" encoding="utf-8"?>
<table xmlns="http://schemas.openxmlformats.org/spreadsheetml/2006/main" id="14" name="FoodsOrDrinks4" displayName="FoodsOrDrinks4" ref="E19:F23" totalsRowShown="0" headerRowDxfId="25" dataDxfId="23" headerRowBorderDxfId="24" headerRowCellStyle="Normal 2">
  <autoFilter ref="E19:F23"/>
  <tableColumns count="2">
    <tableColumn id="1" name="Item" dataDxfId="22"/>
    <tableColumn id="2" name="Cost" dataDxfId="21"/>
  </tableColumns>
  <tableStyleInfo name="TableStyleMedium7 2" showFirstColumn="0" showLastColumn="0" showRowStripes="0" showColumnStripes="0"/>
  <extLst>
    <ext xmlns:x14="http://schemas.microsoft.com/office/spreadsheetml/2009/9/main" uri="{504A1905-F514-4f6f-8877-14C23A59335A}">
      <x14:table altTextSummary="Enter Food or Drink Item and Cost in this table"/>
    </ext>
  </extLst>
</table>
</file>

<file path=xl/tables/table14.xml><?xml version="1.0" encoding="utf-8"?>
<table xmlns="http://schemas.openxmlformats.org/spreadsheetml/2006/main" id="15" name="FoodsOrDrinks5" displayName="FoodsOrDrinks5" ref="B35:C39" totalsRowShown="0" headerRowDxfId="20" dataDxfId="18" headerRowBorderDxfId="19" headerRowCellStyle="Normal 2">
  <autoFilter ref="B35:C39"/>
  <tableColumns count="2">
    <tableColumn id="1" name="Item" dataDxfId="17"/>
    <tableColumn id="2" name="Cost" dataDxfId="16"/>
  </tableColumns>
  <tableStyleInfo name="TableStyleMedium7 2" showFirstColumn="0" showLastColumn="0" showRowStripes="0" showColumnStripes="0"/>
  <extLst>
    <ext xmlns:x14="http://schemas.microsoft.com/office/spreadsheetml/2009/9/main" uri="{504A1905-F514-4f6f-8877-14C23A59335A}">
      <x14:table altTextSummary="Enter Food or Drink Item and Cost in this table"/>
    </ext>
  </extLst>
</table>
</file>

<file path=xl/tables/table15.xml><?xml version="1.0" encoding="utf-8"?>
<table xmlns="http://schemas.openxmlformats.org/spreadsheetml/2006/main" id="16" name="FoodsOrDrinks46" displayName="FoodsOrDrinks46" ref="E35:F39" totalsRowShown="0" headerRowDxfId="15" dataDxfId="13" headerRowBorderDxfId="14" headerRowCellStyle="Normal 2">
  <autoFilter ref="E35:F39"/>
  <tableColumns count="2">
    <tableColumn id="1" name="Item" dataDxfId="12"/>
    <tableColumn id="2" name="Cost" dataDxfId="11"/>
  </tableColumns>
  <tableStyleInfo name="TableStyleMedium7 2" showFirstColumn="0" showLastColumn="0" showRowStripes="0" showColumnStripes="0"/>
  <extLst>
    <ext xmlns:x14="http://schemas.microsoft.com/office/spreadsheetml/2009/9/main" uri="{504A1905-F514-4f6f-8877-14C23A59335A}">
      <x14:table altTextSummary="Enter Food or Drink Item and Cost in this table"/>
    </ext>
  </extLst>
</table>
</file>

<file path=xl/tables/table16.xml><?xml version="1.0" encoding="utf-8"?>
<table xmlns="http://schemas.openxmlformats.org/spreadsheetml/2006/main" id="17" name="FoodsOrDrinks57" displayName="FoodsOrDrinks57" ref="B51:C55" totalsRowShown="0" headerRowDxfId="10" dataDxfId="8" headerRowBorderDxfId="9" headerRowCellStyle="Normal 2">
  <autoFilter ref="B51:C55"/>
  <tableColumns count="2">
    <tableColumn id="1" name="Item" dataDxfId="7"/>
    <tableColumn id="2" name="Cost" dataDxfId="6"/>
  </tableColumns>
  <tableStyleInfo name="TableStyleMedium7 2" showFirstColumn="0" showLastColumn="0" showRowStripes="0" showColumnStripes="0"/>
  <extLst>
    <ext xmlns:x14="http://schemas.microsoft.com/office/spreadsheetml/2009/9/main" uri="{504A1905-F514-4f6f-8877-14C23A59335A}">
      <x14:table altTextSummary="Enter Food or Drink Item and Cost in this table"/>
    </ext>
  </extLst>
</table>
</file>

<file path=xl/tables/table17.xml><?xml version="1.0" encoding="utf-8"?>
<table xmlns="http://schemas.openxmlformats.org/spreadsheetml/2006/main" id="18" name="FoodsOrDrinks579" displayName="FoodsOrDrinks579" ref="E51:F55" totalsRowShown="0" headerRowDxfId="5" dataDxfId="3" headerRowBorderDxfId="4" headerRowCellStyle="Normal 2">
  <autoFilter ref="E51:F55"/>
  <tableColumns count="2">
    <tableColumn id="1" name="Item" dataDxfId="2"/>
    <tableColumn id="2" name="Cost" dataDxfId="1"/>
  </tableColumns>
  <tableStyleInfo name="TableStyleMedium7 2" showFirstColumn="0" showLastColumn="0" showRowStripes="0" showColumnStripes="0"/>
  <extLst>
    <ext xmlns:x14="http://schemas.microsoft.com/office/spreadsheetml/2009/9/main" uri="{504A1905-F514-4f6f-8877-14C23A59335A}">
      <x14:table altTextSummary="Enter Food or Drink Item and Cost in this table"/>
    </ext>
  </extLst>
</table>
</file>

<file path=xl/tables/table18.xml><?xml version="1.0" encoding="utf-8"?>
<table xmlns="http://schemas.openxmlformats.org/spreadsheetml/2006/main" id="9" name="List5" displayName="List5" ref="A3:E18" totalsRowShown="0" headerRowBorderDxfId="0">
  <autoFilter ref="A3:E18"/>
  <sortState ref="A4:E18">
    <sortCondition ref="C15"/>
  </sortState>
  <tableColumns count="5">
    <tableColumn id="1" name="Rank"/>
    <tableColumn id="2" name="Company Name"/>
    <tableColumn id="3" name="Value "/>
    <tableColumn id="4" name="Website"/>
    <tableColumn id="5" name="Arabia Names"/>
  </tableColumns>
  <tableStyleInfo showFirstColumn="0" showLastColumn="0" showRowStripes="1" showColumnStripes="0"/>
</table>
</file>

<file path=xl/tables/table2.xml><?xml version="1.0" encoding="utf-8"?>
<table xmlns="http://schemas.openxmlformats.org/spreadsheetml/2006/main" id="4" name="Table4" displayName="Table4" ref="A29:I30" totalsRowShown="0" headerRowDxfId="154" dataDxfId="152" headerRowBorderDxfId="153" tableBorderDxfId="151" totalsRowBorderDxfId="150" headerRowCellStyle="Comma">
  <autoFilter ref="A29:I30"/>
  <tableColumns count="9">
    <tableColumn id="1" name="S/N" dataDxfId="149" dataCellStyle="Comma"/>
    <tableColumn id="2" name="Part Number" dataDxfId="148" dataCellStyle="Comma"/>
    <tableColumn id="3" name="Description" dataDxfId="147" dataCellStyle="Comma"/>
    <tableColumn id="4" name="Column1" dataDxfId="146" dataCellStyle="Comma"/>
    <tableColumn id="5" name="Column2" dataDxfId="145" dataCellStyle="Comma"/>
    <tableColumn id="6" name="Column3" dataDxfId="144" dataCellStyle="Comma"/>
    <tableColumn id="7" name="QTY" dataDxfId="143" dataCellStyle="Comma"/>
    <tableColumn id="8" name="Unit Price" dataDxfId="142" dataCellStyle="Comma"/>
    <tableColumn id="9" name="Sub Totals" dataDxfId="141" dataCellStyle="Comma"/>
  </tableColumns>
  <tableStyleInfo name="TableStyleMedium2" showFirstColumn="0" showLastColumn="0" showRowStripes="1" showColumnStripes="0"/>
</table>
</file>

<file path=xl/tables/table3.xml><?xml version="1.0" encoding="utf-8"?>
<table xmlns="http://schemas.openxmlformats.org/spreadsheetml/2006/main" id="5" name="Table46" displayName="Table46" ref="A36:I37" totalsRowShown="0" headerRowDxfId="140" dataDxfId="138" headerRowBorderDxfId="139" tableBorderDxfId="137" totalsRowBorderDxfId="136" headerRowCellStyle="Comma">
  <autoFilter ref="A36:I37"/>
  <tableColumns count="9">
    <tableColumn id="1" name="S/N" dataDxfId="135" dataCellStyle="Comma"/>
    <tableColumn id="2" name="Part Number" dataDxfId="134" dataCellStyle="Comma"/>
    <tableColumn id="3" name="Description" dataDxfId="133" dataCellStyle="Comma"/>
    <tableColumn id="4" name="Column1" dataDxfId="132" dataCellStyle="Comma"/>
    <tableColumn id="5" name="Column2" dataDxfId="131" dataCellStyle="Comma"/>
    <tableColumn id="6" name="Column3" dataDxfId="130" dataCellStyle="Comma"/>
    <tableColumn id="7" name="QTY" dataDxfId="129" dataCellStyle="Comma"/>
    <tableColumn id="8" name="Unit Price" dataDxfId="128" dataCellStyle="Comma"/>
    <tableColumn id="9" name="Sub Totals" dataDxfId="127" dataCellStyle="Comma"/>
  </tableColumns>
  <tableStyleInfo name="TableStyleMedium2" showFirstColumn="0" showLastColumn="0" showRowStripes="1" showColumnStripes="0"/>
</table>
</file>

<file path=xl/tables/table4.xml><?xml version="1.0" encoding="utf-8"?>
<table xmlns="http://schemas.openxmlformats.org/spreadsheetml/2006/main" id="7" name="Table468" displayName="Table468" ref="A43:I44" totalsRowShown="0" headerRowDxfId="126" dataDxfId="124" headerRowBorderDxfId="125" tableBorderDxfId="123" totalsRowBorderDxfId="122" headerRowCellStyle="Comma" dataCellStyle="Comma">
  <autoFilter ref="A43:I44"/>
  <tableColumns count="9">
    <tableColumn id="1" name="S/N" dataDxfId="121" dataCellStyle="Comma"/>
    <tableColumn id="2" name="Part Number" dataDxfId="120" dataCellStyle="Comma"/>
    <tableColumn id="3" name="Description" dataDxfId="119" dataCellStyle="Comma"/>
    <tableColumn id="4" name="Column1" dataDxfId="118" dataCellStyle="Comma"/>
    <tableColumn id="5" name="Column2" dataDxfId="117" dataCellStyle="Comma"/>
    <tableColumn id="6" name="Column3" dataDxfId="116" dataCellStyle="Comma"/>
    <tableColumn id="7" name="QTY" dataDxfId="115" dataCellStyle="Comma"/>
    <tableColumn id="8" name="Unit Price" dataDxfId="114" dataCellStyle="Comma"/>
    <tableColumn id="9" name="Sub Totals" dataDxfId="113" dataCellStyle="Comma"/>
  </tableColumns>
  <tableStyleInfo name="TableStyleMedium2" showFirstColumn="0" showLastColumn="0" showRowStripes="1" showColumnStripes="0"/>
</table>
</file>

<file path=xl/tables/table5.xml><?xml version="1.0" encoding="utf-8"?>
<table xmlns="http://schemas.openxmlformats.org/spreadsheetml/2006/main" id="8" name="Table8" displayName="Table8" ref="A50:I61" totalsRowShown="0" headerRowDxfId="112" dataDxfId="110" headerRowBorderDxfId="111" tableBorderDxfId="109" totalsRowBorderDxfId="108" headerRowCellStyle="Comma" dataCellStyle="Comma">
  <autoFilter ref="A50:I61"/>
  <tableColumns count="9">
    <tableColumn id="1" name="S/N" dataDxfId="107" dataCellStyle="Comma"/>
    <tableColumn id="2" name="Description" dataDxfId="106" dataCellStyle="Comma"/>
    <tableColumn id="3" name="Column1" dataDxfId="105" dataCellStyle="Comma"/>
    <tableColumn id="4" name="Column2" dataDxfId="104" dataCellStyle="Comma"/>
    <tableColumn id="5" name="Column3" dataDxfId="103" dataCellStyle="Comma"/>
    <tableColumn id="6" name="Column4" dataDxfId="102" dataCellStyle="Comma"/>
    <tableColumn id="7" name="QTY/U" dataDxfId="101" dataCellStyle="Comma"/>
    <tableColumn id="8" name="Unit Price" dataDxfId="100" dataCellStyle="Comma"/>
    <tableColumn id="9" name="Sub Totals" dataDxfId="99" dataCellStyle="Comma"/>
  </tableColumns>
  <tableStyleInfo name="TableStyleMedium2" showFirstColumn="0" showLastColumn="0" showRowStripes="1" showColumnStripes="0"/>
</table>
</file>

<file path=xl/tables/table6.xml><?xml version="1.0" encoding="utf-8"?>
<table xmlns="http://schemas.openxmlformats.org/spreadsheetml/2006/main" id="10" name="Table46811" displayName="Table46811" ref="A67:I68" totalsRowShown="0" headerRowDxfId="98" dataDxfId="96" headerRowBorderDxfId="97" tableBorderDxfId="95" totalsRowBorderDxfId="94" headerRowCellStyle="Comma">
  <autoFilter ref="A67:I68"/>
  <tableColumns count="9">
    <tableColumn id="1" name="S/N" dataDxfId="93" dataCellStyle="Comma"/>
    <tableColumn id="2" name="Part Number" dataDxfId="92" dataCellStyle="Comma"/>
    <tableColumn id="3" name="Description" dataDxfId="91" dataCellStyle="Comma"/>
    <tableColumn id="4" name="Column1" dataDxfId="90" dataCellStyle="Comma"/>
    <tableColumn id="5" name="Column2" dataDxfId="89" dataCellStyle="Comma"/>
    <tableColumn id="6" name="Column3" dataDxfId="88" dataCellStyle="Comma"/>
    <tableColumn id="7" name="QTY" dataDxfId="87" dataCellStyle="Comma"/>
    <tableColumn id="8" name="Unit Price" dataDxfId="86" dataCellStyle="Comma">
      <calculatedColumnFormula>SUM(I23,I31,I38)</calculatedColumnFormula>
    </tableColumn>
    <tableColumn id="9" name="Sub Totals" dataDxfId="85" dataCellStyle="Comma">
      <calculatedColumnFormula>H68*G68</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12" name="Table4681113" displayName="Table4681113" ref="A74:I78" totalsRowShown="0" headerRowDxfId="84" dataDxfId="82" headerRowBorderDxfId="83" tableBorderDxfId="81" totalsRowBorderDxfId="80" headerRowCellStyle="Comma">
  <autoFilter ref="A74:I78"/>
  <tableColumns count="9">
    <tableColumn id="1" name="S/N" dataDxfId="79" dataCellStyle="Comma"/>
    <tableColumn id="2" name="Part Number" dataDxfId="78" dataCellStyle="Comma"/>
    <tableColumn id="3" name="Description" dataDxfId="77" dataCellStyle="Comma"/>
    <tableColumn id="4" name="Column1" dataDxfId="76" dataCellStyle="Comma"/>
    <tableColumn id="5" name="Column2" dataDxfId="75" dataCellStyle="Comma"/>
    <tableColumn id="6" name="Column3" dataDxfId="74" dataCellStyle="Comma"/>
    <tableColumn id="7" name="QTY" dataDxfId="73" dataCellStyle="Comma"/>
    <tableColumn id="8" name="Unit Price" dataDxfId="72" dataCellStyle="Comma">
      <calculatedColumnFormula>10*SUM(I27,I36,I44)</calculatedColumnFormula>
    </tableColumn>
    <tableColumn id="9" name="Sub Totals" dataDxfId="71" dataCellStyle="Comma">
      <calculatedColumnFormula>H75*G75</calculatedColumnFormula>
    </tableColumn>
  </tableColumns>
  <tableStyleInfo name="TableStyleMedium2" showFirstColumn="0" showLastColumn="0" showRowStripes="1" showColumnStripes="0"/>
</table>
</file>

<file path=xl/tables/table8.xml><?xml version="1.0" encoding="utf-8"?>
<table xmlns="http://schemas.openxmlformats.org/spreadsheetml/2006/main" id="1" name="BudgetSummaryTable" displayName="BudgetSummaryTable" ref="C5:I71" totalsRowCount="1" headerRowDxfId="70" dataDxfId="69" totalsRowDxfId="68">
  <autoFilter ref="C5:I70"/>
  <tableColumns count="7">
    <tableColumn id="1" name="Item" totalsRowLabel="Total Expenses" dataDxfId="67" totalsRowDxfId="66" dataCellStyle="Normal"/>
    <tableColumn id="2" name="Cost" totalsRowFunction="sum" dataDxfId="65" totalsRowDxfId="64" dataCellStyle="Comma"/>
    <tableColumn id="7" name="QTY" dataDxfId="63" dataCellStyle="Comma 2"/>
    <tableColumn id="8" name="Sub Total" dataDxfId="62" dataCellStyle="Comma 2">
      <calculatedColumnFormula>E6*D6</calculatedColumnFormula>
    </tableColumn>
    <tableColumn id="3" name="Installation" totalsRowFunction="sum" dataDxfId="61" totalsRowDxfId="60" dataCellStyle="Comma"/>
    <tableColumn id="4" name="QTY2" dataDxfId="59" totalsRowDxfId="58"/>
    <tableColumn id="5" name="Sub Total2" dataDxfId="57" totalsRowDxfId="56">
      <calculatedColumnFormula>H6*G6</calculatedColumnFormula>
    </tableColumn>
  </tableColumns>
  <tableStyleInfo name="Wedding Budget Summary" showFirstColumn="1" showLastColumn="0" showRowStripes="0" showColumnStripes="0"/>
  <extLst>
    <ext xmlns:x14="http://schemas.microsoft.com/office/spreadsheetml/2009/9/main" uri="{504A1905-F514-4f6f-8877-14C23A59335A}">
      <x14:table altText="Wedding Budget Summary table" altTextSummary="Table summarizing all category expenses"/>
    </ext>
  </extLst>
</table>
</file>

<file path=xl/tables/table9.xml><?xml version="1.0" encoding="utf-8"?>
<table xmlns="http://schemas.openxmlformats.org/spreadsheetml/2006/main" id="3" name="BudgetSummaryTable2" displayName="BudgetSummaryTable2" ref="B1:F9" totalsRowCount="1">
  <autoFilter ref="B1:F8"/>
  <tableColumns count="5">
    <tableColumn id="1" name="تزا" totalsRowLabel="Total Expenses" totalsRowDxfId="55" dataCellStyle="Normal 2"/>
    <tableColumn id="2" name="No." totalsRowFunction="sum" totalsRowDxfId="54" dataCellStyle="Normal 2"/>
    <tableColumn id="7" name="Days" dataDxfId="53" totalsRowDxfId="52" dataCellStyle="Normal 2"/>
    <tableColumn id="6" name="Month Cost" totalsRowFunction="sum" dataDxfId="51" totalsRowDxfId="50" dataCellStyle="Normal 2"/>
    <tableColumn id="5" name="Sub Totals" dataDxfId="49" totalsRowDxfId="48" dataCellStyle="Normal 2">
      <calculatedColumnFormula>D2*E2*C2/30</calculatedColumnFormula>
    </tableColumn>
  </tableColumns>
  <tableStyleInfo name="Wedding Budget Summary" showFirstColumn="1" showLastColumn="0" showRowStripes="0" showColumnStripes="0"/>
  <extLst>
    <ext xmlns:x14="http://schemas.microsoft.com/office/spreadsheetml/2009/9/main" uri="{504A1905-F514-4f6f-8877-14C23A59335A}">
      <x14:table altText="Wedding Budget Summary table" altTextSummary="Table summarizing all category expens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 Id="rId9" Type="http://schemas.openxmlformats.org/officeDocument/2006/relationships/table" Target="../tables/table17.xml"/></Relationships>
</file>

<file path=xl/worksheets/_rels/sheet7.xml.rels><?xml version="1.0" encoding="UTF-8" standalone="yes"?>
<Relationships xmlns="http://schemas.openxmlformats.org/package/2006/relationships"><Relationship Id="rId3" Type="http://schemas.openxmlformats.org/officeDocument/2006/relationships/hyperlink" Target="http://www.icad.com/" TargetMode="External"/><Relationship Id="rId7" Type="http://schemas.openxmlformats.org/officeDocument/2006/relationships/table" Target="../tables/table18.xml"/><Relationship Id="rId2" Type="http://schemas.openxmlformats.org/officeDocument/2006/relationships/hyperlink" Target="http://www.nasco.com.sa/" TargetMode="External"/><Relationship Id="rId1" Type="http://schemas.openxmlformats.org/officeDocument/2006/relationships/hyperlink" Target="http://www.alabdullatif-it.com/ar/"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www.site-technology.com/" TargetMode="External"/></Relationships>
</file>

<file path=xl/worksheets/sheet1.xml><?xml version="1.0" encoding="utf-8"?>
<worksheet xmlns="http://schemas.openxmlformats.org/spreadsheetml/2006/main" xmlns:r="http://schemas.openxmlformats.org/officeDocument/2006/relationships">
  <dimension ref="A1:J1804"/>
  <sheetViews>
    <sheetView tabSelected="1" view="pageBreakPreview" topLeftCell="A76" zoomScale="70" zoomScaleSheetLayoutView="70" workbookViewId="0">
      <selection activeCell="B94" sqref="B94:F94"/>
    </sheetView>
  </sheetViews>
  <sheetFormatPr defaultRowHeight="20.25"/>
  <cols>
    <col min="1" max="1" width="9" style="133" customWidth="1"/>
    <col min="2" max="2" width="17.140625" style="133" customWidth="1"/>
    <col min="3" max="3" width="58.42578125" style="133" customWidth="1"/>
    <col min="4" max="6" width="13.85546875" style="133" customWidth="1"/>
    <col min="7" max="7" width="13.85546875" style="176" customWidth="1"/>
    <col min="8" max="9" width="13.85546875" style="133" customWidth="1"/>
    <col min="10" max="10" width="17.140625" style="199" customWidth="1"/>
    <col min="11" max="16384" width="9.140625" style="133"/>
  </cols>
  <sheetData>
    <row r="1" spans="1:10" s="131" customFormat="1" ht="238.5" customHeight="1" thickBot="1">
      <c r="A1" s="335" t="s">
        <v>343</v>
      </c>
      <c r="B1" s="336"/>
      <c r="C1" s="336"/>
      <c r="D1" s="336"/>
      <c r="E1" s="336"/>
      <c r="F1" s="336"/>
      <c r="G1" s="336"/>
      <c r="H1" s="336"/>
      <c r="I1" s="336"/>
      <c r="J1" s="337"/>
    </row>
    <row r="2" spans="1:10" s="132" customFormat="1" ht="20.25" customHeight="1">
      <c r="A2" s="350" t="s">
        <v>31</v>
      </c>
      <c r="B2" s="351"/>
      <c r="C2" s="338">
        <f ca="1">TODAY()</f>
        <v>44075</v>
      </c>
      <c r="D2" s="339"/>
      <c r="E2" s="340"/>
      <c r="F2" s="360" t="s">
        <v>11</v>
      </c>
      <c r="G2" s="361"/>
      <c r="H2" s="361"/>
      <c r="I2" s="361"/>
      <c r="J2" s="362"/>
    </row>
    <row r="3" spans="1:10" s="132" customFormat="1" ht="20.25" customHeight="1" thickBot="1">
      <c r="A3" s="352" t="s">
        <v>37</v>
      </c>
      <c r="B3" s="353"/>
      <c r="C3" s="341"/>
      <c r="D3" s="342"/>
      <c r="E3" s="343"/>
      <c r="F3" s="363" t="s">
        <v>10</v>
      </c>
      <c r="G3" s="364"/>
      <c r="H3" s="365"/>
      <c r="I3" s="365"/>
      <c r="J3" s="366"/>
    </row>
    <row r="4" spans="1:10" ht="20.25" customHeight="1" thickBot="1">
      <c r="A4" s="370" t="s">
        <v>8</v>
      </c>
      <c r="B4" s="371"/>
      <c r="C4" s="371"/>
      <c r="D4" s="371"/>
      <c r="E4" s="372"/>
      <c r="F4" s="95" t="s">
        <v>0</v>
      </c>
      <c r="G4" s="96"/>
      <c r="H4" s="373"/>
      <c r="I4" s="374"/>
      <c r="J4" s="375"/>
    </row>
    <row r="5" spans="1:10" ht="20.25" customHeight="1" thickBot="1">
      <c r="A5" s="367" t="s">
        <v>9</v>
      </c>
      <c r="B5" s="368"/>
      <c r="C5" s="368"/>
      <c r="D5" s="368"/>
      <c r="E5" s="368"/>
      <c r="F5" s="368"/>
      <c r="G5" s="368"/>
      <c r="H5" s="368"/>
      <c r="I5" s="368"/>
      <c r="J5" s="369"/>
    </row>
    <row r="6" spans="1:10" s="132" customFormat="1" ht="20.25" customHeight="1" thickBot="1">
      <c r="A6" s="354" t="s">
        <v>32</v>
      </c>
      <c r="B6" s="355"/>
      <c r="C6" s="382"/>
      <c r="D6" s="383"/>
      <c r="E6" s="384"/>
      <c r="F6" s="385" t="s">
        <v>219</v>
      </c>
      <c r="G6" s="386"/>
      <c r="H6" s="387"/>
      <c r="I6" s="388"/>
      <c r="J6" s="389"/>
    </row>
    <row r="7" spans="1:10" s="132" customFormat="1" ht="20.25" customHeight="1" thickBot="1">
      <c r="A7" s="356" t="s">
        <v>33</v>
      </c>
      <c r="B7" s="357"/>
      <c r="C7" s="344"/>
      <c r="D7" s="345"/>
      <c r="E7" s="346"/>
      <c r="F7" s="358" t="s">
        <v>39</v>
      </c>
      <c r="G7" s="359"/>
      <c r="H7" s="347"/>
      <c r="I7" s="348"/>
      <c r="J7" s="349"/>
    </row>
    <row r="8" spans="1:10" s="132" customFormat="1" ht="20.25" customHeight="1">
      <c r="A8" s="358" t="s">
        <v>35</v>
      </c>
      <c r="B8" s="359"/>
      <c r="C8" s="347"/>
      <c r="D8" s="348"/>
      <c r="E8" s="349"/>
      <c r="F8" s="358" t="s">
        <v>34</v>
      </c>
      <c r="G8" s="359"/>
      <c r="H8" s="347"/>
      <c r="I8" s="348"/>
      <c r="J8" s="349"/>
    </row>
    <row r="9" spans="1:10" s="132" customFormat="1" ht="20.25" customHeight="1">
      <c r="A9" s="358" t="s">
        <v>38</v>
      </c>
      <c r="B9" s="359"/>
      <c r="C9" s="347"/>
      <c r="D9" s="348"/>
      <c r="E9" s="349"/>
      <c r="F9" s="358" t="s">
        <v>36</v>
      </c>
      <c r="G9" s="359"/>
      <c r="H9" s="347"/>
      <c r="I9" s="348"/>
      <c r="J9" s="349"/>
    </row>
    <row r="10" spans="1:10" s="132" customFormat="1" ht="20.25" customHeight="1">
      <c r="A10" s="97"/>
      <c r="B10" s="98"/>
      <c r="C10" s="134"/>
      <c r="D10" s="134"/>
      <c r="E10" s="134"/>
      <c r="F10" s="135"/>
      <c r="G10" s="135"/>
      <c r="H10" s="135"/>
      <c r="I10" s="135"/>
      <c r="J10" s="136"/>
    </row>
    <row r="11" spans="1:10" s="132" customFormat="1" ht="20.25" customHeight="1" thickBot="1">
      <c r="A11" s="99"/>
      <c r="B11" s="100"/>
      <c r="C11" s="137"/>
      <c r="D11" s="137"/>
      <c r="E11" s="137"/>
      <c r="F11" s="138"/>
      <c r="G11" s="138"/>
      <c r="H11" s="138"/>
      <c r="I11" s="138"/>
      <c r="J11" s="139"/>
    </row>
    <row r="12" spans="1:10" s="132" customFormat="1" ht="20.25" customHeight="1" thickBot="1">
      <c r="A12" s="101" t="s">
        <v>40</v>
      </c>
      <c r="B12" s="98"/>
      <c r="C12" s="376"/>
      <c r="D12" s="377"/>
      <c r="E12" s="377"/>
      <c r="F12" s="377"/>
      <c r="G12" s="377"/>
      <c r="H12" s="378"/>
      <c r="I12" s="135"/>
      <c r="J12" s="101" t="s">
        <v>41</v>
      </c>
    </row>
    <row r="13" spans="1:10" s="132" customFormat="1" ht="20.25" customHeight="1" thickBot="1">
      <c r="A13" s="99"/>
      <c r="B13" s="100"/>
      <c r="C13" s="137"/>
      <c r="D13" s="137"/>
      <c r="E13" s="137"/>
      <c r="F13" s="138"/>
      <c r="G13" s="138"/>
      <c r="H13" s="138"/>
      <c r="I13" s="138"/>
      <c r="J13" s="139"/>
    </row>
    <row r="14" spans="1:10" s="132" customFormat="1" ht="20.25" customHeight="1" thickBot="1">
      <c r="A14" s="379" t="s">
        <v>42</v>
      </c>
      <c r="B14" s="380"/>
      <c r="C14" s="380"/>
      <c r="D14" s="380"/>
      <c r="E14" s="380"/>
      <c r="F14" s="380"/>
      <c r="G14" s="380"/>
      <c r="H14" s="380"/>
      <c r="I14" s="380"/>
      <c r="J14" s="381"/>
    </row>
    <row r="15" spans="1:10" s="132" customFormat="1" ht="15" customHeight="1" thickBot="1">
      <c r="A15" s="102"/>
      <c r="B15" s="103"/>
      <c r="C15" s="103"/>
      <c r="D15" s="103"/>
      <c r="E15" s="103"/>
      <c r="F15" s="103"/>
      <c r="G15" s="103"/>
      <c r="H15" s="103"/>
      <c r="I15" s="103"/>
      <c r="J15" s="104"/>
    </row>
    <row r="16" spans="1:10" s="132" customFormat="1" ht="28.5" customHeight="1" thickBot="1">
      <c r="A16" s="390">
        <v>1</v>
      </c>
      <c r="B16" s="391"/>
      <c r="C16" s="392" t="s">
        <v>43</v>
      </c>
      <c r="D16" s="393"/>
      <c r="E16" s="394"/>
      <c r="F16" s="390">
        <v>4</v>
      </c>
      <c r="G16" s="391"/>
      <c r="H16" s="392" t="s">
        <v>46</v>
      </c>
      <c r="I16" s="393"/>
      <c r="J16" s="394"/>
    </row>
    <row r="17" spans="1:10" s="132" customFormat="1" ht="28.5" customHeight="1" thickBot="1">
      <c r="A17" s="390">
        <v>2</v>
      </c>
      <c r="B17" s="391"/>
      <c r="C17" s="347" t="s">
        <v>44</v>
      </c>
      <c r="D17" s="348"/>
      <c r="E17" s="349"/>
      <c r="F17" s="358">
        <v>5</v>
      </c>
      <c r="G17" s="359"/>
      <c r="H17" s="347" t="s">
        <v>47</v>
      </c>
      <c r="I17" s="348"/>
      <c r="J17" s="349"/>
    </row>
    <row r="18" spans="1:10" s="132" customFormat="1" ht="28.5" customHeight="1" thickBot="1">
      <c r="A18" s="390">
        <v>3</v>
      </c>
      <c r="B18" s="391"/>
      <c r="C18" s="396" t="s">
        <v>45</v>
      </c>
      <c r="D18" s="397"/>
      <c r="E18" s="398"/>
      <c r="F18" s="399">
        <v>6</v>
      </c>
      <c r="G18" s="400"/>
      <c r="H18" s="401" t="s">
        <v>48</v>
      </c>
      <c r="I18" s="397"/>
      <c r="J18" s="398"/>
    </row>
    <row r="19" spans="1:10">
      <c r="A19" s="370"/>
      <c r="B19" s="371"/>
      <c r="C19" s="371"/>
      <c r="D19" s="371"/>
      <c r="E19" s="371"/>
      <c r="F19" s="371"/>
      <c r="G19" s="371"/>
      <c r="H19" s="371"/>
      <c r="I19" s="371"/>
      <c r="J19" s="140"/>
    </row>
    <row r="20" spans="1:10" ht="68.25" customHeight="1">
      <c r="A20" s="325" t="s">
        <v>62</v>
      </c>
      <c r="B20" s="326"/>
      <c r="C20" s="326"/>
      <c r="D20" s="326"/>
      <c r="E20" s="326"/>
      <c r="F20" s="326"/>
      <c r="G20" s="326"/>
      <c r="H20" s="326"/>
      <c r="I20" s="326"/>
      <c r="J20" s="141"/>
    </row>
    <row r="21" spans="1:10">
      <c r="A21" s="105" t="s">
        <v>13</v>
      </c>
      <c r="B21" s="106" t="s">
        <v>18</v>
      </c>
      <c r="C21" s="106" t="s">
        <v>4</v>
      </c>
      <c r="D21" s="107" t="s">
        <v>14</v>
      </c>
      <c r="E21" s="107" t="s">
        <v>15</v>
      </c>
      <c r="F21" s="107" t="s">
        <v>16</v>
      </c>
      <c r="G21" s="107" t="s">
        <v>6</v>
      </c>
      <c r="H21" s="107" t="s">
        <v>17</v>
      </c>
      <c r="I21" s="107" t="s">
        <v>3</v>
      </c>
      <c r="J21" s="141"/>
    </row>
    <row r="22" spans="1:10">
      <c r="A22" s="142">
        <v>1</v>
      </c>
      <c r="B22" s="143"/>
      <c r="C22" s="143"/>
      <c r="D22" s="144"/>
      <c r="E22" s="145">
        <v>0.2</v>
      </c>
      <c r="F22" s="144"/>
      <c r="G22" s="146"/>
      <c r="H22" s="144"/>
      <c r="I22" s="147"/>
      <c r="J22" s="141"/>
    </row>
    <row r="23" spans="1:10" ht="21" thickBot="1">
      <c r="A23" s="327"/>
      <c r="B23" s="328"/>
      <c r="C23" s="328"/>
      <c r="D23" s="328"/>
      <c r="E23" s="328"/>
      <c r="F23" s="328"/>
      <c r="G23" s="148"/>
      <c r="H23" s="148"/>
      <c r="I23" s="149">
        <f>SUM(I22)</f>
        <v>0</v>
      </c>
      <c r="J23" s="150"/>
    </row>
    <row r="24" spans="1:10" ht="15.75" customHeight="1" thickBot="1">
      <c r="A24" s="99"/>
      <c r="B24" s="319" t="s">
        <v>81</v>
      </c>
      <c r="C24" s="320"/>
      <c r="D24" s="320"/>
      <c r="E24" s="321"/>
      <c r="F24" s="151">
        <v>0.8</v>
      </c>
      <c r="G24" s="329"/>
      <c r="H24" s="329"/>
      <c r="I24" s="149">
        <f>I23*F24</f>
        <v>0</v>
      </c>
      <c r="J24" s="141"/>
    </row>
    <row r="25" spans="1:10" ht="21" thickBot="1">
      <c r="A25" s="99"/>
      <c r="B25" s="152"/>
      <c r="C25" s="152"/>
      <c r="D25" s="152"/>
      <c r="E25" s="152"/>
      <c r="F25" s="395" t="s">
        <v>75</v>
      </c>
      <c r="G25" s="395" t="s">
        <v>7</v>
      </c>
      <c r="H25" s="395"/>
      <c r="I25" s="153">
        <f>SUM(I23:I24)</f>
        <v>0</v>
      </c>
      <c r="J25" s="141"/>
    </row>
    <row r="26" spans="1:10" ht="21" thickTop="1">
      <c r="A26" s="100"/>
      <c r="B26" s="152"/>
      <c r="C26" s="152"/>
      <c r="D26" s="152"/>
      <c r="E26" s="152"/>
      <c r="F26" s="152"/>
      <c r="G26" s="108"/>
      <c r="H26" s="108"/>
      <c r="I26" s="152"/>
      <c r="J26" s="154"/>
    </row>
    <row r="27" spans="1:10" s="158" customFormat="1">
      <c r="A27" s="155"/>
      <c r="B27" s="156"/>
      <c r="C27" s="156"/>
      <c r="D27" s="156"/>
      <c r="E27" s="156"/>
      <c r="F27" s="156"/>
      <c r="G27" s="109"/>
      <c r="H27" s="109"/>
      <c r="I27" s="156"/>
      <c r="J27" s="157"/>
    </row>
    <row r="28" spans="1:10" ht="68.25" customHeight="1">
      <c r="A28" s="325" t="s">
        <v>63</v>
      </c>
      <c r="B28" s="326"/>
      <c r="C28" s="326"/>
      <c r="D28" s="326"/>
      <c r="E28" s="326"/>
      <c r="F28" s="326"/>
      <c r="G28" s="326"/>
      <c r="H28" s="326"/>
      <c r="I28" s="326"/>
      <c r="J28" s="141"/>
    </row>
    <row r="29" spans="1:10">
      <c r="A29" s="105" t="s">
        <v>13</v>
      </c>
      <c r="B29" s="106" t="s">
        <v>18</v>
      </c>
      <c r="C29" s="106" t="s">
        <v>4</v>
      </c>
      <c r="D29" s="110" t="s">
        <v>49</v>
      </c>
      <c r="E29" s="110" t="s">
        <v>50</v>
      </c>
      <c r="F29" s="110" t="s">
        <v>51</v>
      </c>
      <c r="G29" s="107" t="s">
        <v>6</v>
      </c>
      <c r="H29" s="107" t="s">
        <v>5</v>
      </c>
      <c r="I29" s="107" t="s">
        <v>3</v>
      </c>
      <c r="J29" s="141"/>
    </row>
    <row r="30" spans="1:10">
      <c r="A30" s="111">
        <v>1</v>
      </c>
      <c r="B30" s="159"/>
      <c r="C30" s="160"/>
      <c r="D30" s="160"/>
      <c r="E30" s="160"/>
      <c r="F30" s="161"/>
      <c r="G30" s="96"/>
      <c r="H30" s="162"/>
      <c r="I30" s="163"/>
      <c r="J30" s="141"/>
    </row>
    <row r="31" spans="1:10" ht="21" thickBot="1">
      <c r="A31" s="327"/>
      <c r="B31" s="328"/>
      <c r="C31" s="328"/>
      <c r="D31" s="328"/>
      <c r="E31" s="328"/>
      <c r="F31" s="328"/>
      <c r="G31" s="148"/>
      <c r="H31" s="148"/>
      <c r="I31" s="149">
        <f>SUM(Table4[Sub Totals])</f>
        <v>0</v>
      </c>
      <c r="J31" s="141"/>
    </row>
    <row r="32" spans="1:10" ht="21" thickBot="1">
      <c r="A32" s="99"/>
      <c r="B32" s="319" t="s">
        <v>81</v>
      </c>
      <c r="C32" s="320"/>
      <c r="D32" s="320"/>
      <c r="E32" s="321"/>
      <c r="F32" s="151">
        <v>0.8</v>
      </c>
      <c r="G32" s="329"/>
      <c r="H32" s="329"/>
      <c r="I32" s="149">
        <f>I31*F32</f>
        <v>0</v>
      </c>
      <c r="J32" s="141"/>
    </row>
    <row r="33" spans="1:10" ht="15.75" customHeight="1" thickBot="1">
      <c r="A33" s="99"/>
      <c r="B33" s="152"/>
      <c r="C33" s="152"/>
      <c r="D33" s="152"/>
      <c r="E33" s="152"/>
      <c r="F33" s="395" t="s">
        <v>74</v>
      </c>
      <c r="G33" s="395"/>
      <c r="H33" s="395"/>
      <c r="I33" s="153">
        <f>SUM(I31:I32)</f>
        <v>0</v>
      </c>
      <c r="J33" s="141"/>
    </row>
    <row r="34" spans="1:10" s="158" customFormat="1" ht="21" thickTop="1">
      <c r="A34" s="155"/>
      <c r="B34" s="156"/>
      <c r="C34" s="156"/>
      <c r="D34" s="156"/>
      <c r="E34" s="156"/>
      <c r="F34" s="156"/>
      <c r="G34" s="109"/>
      <c r="H34" s="109"/>
      <c r="I34" s="156"/>
      <c r="J34" s="157"/>
    </row>
    <row r="35" spans="1:10" ht="39.75" customHeight="1">
      <c r="A35" s="325" t="s">
        <v>66</v>
      </c>
      <c r="B35" s="326"/>
      <c r="C35" s="326"/>
      <c r="D35" s="326"/>
      <c r="E35" s="326"/>
      <c r="F35" s="326"/>
      <c r="G35" s="326"/>
      <c r="H35" s="326"/>
      <c r="I35" s="326"/>
      <c r="J35" s="141"/>
    </row>
    <row r="36" spans="1:10">
      <c r="A36" s="105" t="s">
        <v>13</v>
      </c>
      <c r="B36" s="106" t="s">
        <v>18</v>
      </c>
      <c r="C36" s="106" t="s">
        <v>4</v>
      </c>
      <c r="D36" s="110" t="s">
        <v>49</v>
      </c>
      <c r="E36" s="110" t="s">
        <v>50</v>
      </c>
      <c r="F36" s="110" t="s">
        <v>51</v>
      </c>
      <c r="G36" s="107" t="s">
        <v>6</v>
      </c>
      <c r="H36" s="107" t="s">
        <v>5</v>
      </c>
      <c r="I36" s="107" t="s">
        <v>3</v>
      </c>
      <c r="J36" s="141"/>
    </row>
    <row r="37" spans="1:10">
      <c r="A37" s="111">
        <v>1</v>
      </c>
      <c r="B37" s="159"/>
      <c r="C37" s="160"/>
      <c r="D37" s="160"/>
      <c r="E37" s="160"/>
      <c r="F37" s="161"/>
      <c r="G37" s="96"/>
      <c r="H37" s="162"/>
      <c r="I37" s="163"/>
      <c r="J37" s="141"/>
    </row>
    <row r="38" spans="1:10" ht="21" thickBot="1">
      <c r="A38" s="327"/>
      <c r="B38" s="328"/>
      <c r="C38" s="328"/>
      <c r="D38" s="328"/>
      <c r="E38" s="328"/>
      <c r="F38" s="328"/>
      <c r="G38" s="148"/>
      <c r="H38" s="148"/>
      <c r="I38" s="149">
        <f>SUM(Table46[Sub Totals])</f>
        <v>0</v>
      </c>
      <c r="J38" s="141"/>
    </row>
    <row r="39" spans="1:10" ht="21" thickBot="1">
      <c r="A39" s="99"/>
      <c r="B39" s="319" t="s">
        <v>81</v>
      </c>
      <c r="C39" s="320"/>
      <c r="D39" s="320"/>
      <c r="E39" s="321"/>
      <c r="F39" s="151">
        <v>0.15</v>
      </c>
      <c r="G39" s="329"/>
      <c r="H39" s="329"/>
      <c r="I39" s="149">
        <f>I38*F39</f>
        <v>0</v>
      </c>
      <c r="J39" s="141"/>
    </row>
    <row r="40" spans="1:10" ht="15.75" customHeight="1" thickBot="1">
      <c r="A40" s="99"/>
      <c r="B40" s="152"/>
      <c r="C40" s="152"/>
      <c r="D40" s="152"/>
      <c r="E40" s="152"/>
      <c r="F40" s="405" t="s">
        <v>106</v>
      </c>
      <c r="G40" s="405"/>
      <c r="H40" s="405"/>
      <c r="I40" s="153">
        <f>SUM(I38:I39)</f>
        <v>0</v>
      </c>
      <c r="J40" s="141"/>
    </row>
    <row r="41" spans="1:10" s="158" customFormat="1" ht="21" thickTop="1">
      <c r="A41" s="155"/>
      <c r="B41" s="156"/>
      <c r="C41" s="156"/>
      <c r="D41" s="156"/>
      <c r="E41" s="156"/>
      <c r="F41" s="156"/>
      <c r="G41" s="109"/>
      <c r="H41" s="109"/>
      <c r="I41" s="156"/>
      <c r="J41" s="157"/>
    </row>
    <row r="42" spans="1:10" ht="68.25" customHeight="1">
      <c r="A42" s="325" t="s">
        <v>71</v>
      </c>
      <c r="B42" s="326"/>
      <c r="C42" s="326"/>
      <c r="D42" s="326"/>
      <c r="E42" s="326"/>
      <c r="F42" s="326"/>
      <c r="G42" s="326"/>
      <c r="H42" s="326"/>
      <c r="I42" s="326"/>
      <c r="J42" s="141"/>
    </row>
    <row r="43" spans="1:10">
      <c r="A43" s="105" t="s">
        <v>13</v>
      </c>
      <c r="B43" s="106" t="s">
        <v>18</v>
      </c>
      <c r="C43" s="106" t="s">
        <v>4</v>
      </c>
      <c r="D43" s="110" t="s">
        <v>49</v>
      </c>
      <c r="E43" s="110" t="s">
        <v>50</v>
      </c>
      <c r="F43" s="110" t="s">
        <v>51</v>
      </c>
      <c r="G43" s="107" t="s">
        <v>6</v>
      </c>
      <c r="H43" s="107" t="s">
        <v>5</v>
      </c>
      <c r="I43" s="107" t="s">
        <v>3</v>
      </c>
      <c r="J43" s="141"/>
    </row>
    <row r="44" spans="1:10">
      <c r="A44" s="112">
        <v>1</v>
      </c>
      <c r="B44" s="164"/>
      <c r="C44" s="164"/>
      <c r="D44" s="164"/>
      <c r="E44" s="164"/>
      <c r="F44" s="164"/>
      <c r="G44" s="165"/>
      <c r="H44" s="165"/>
      <c r="I44" s="165"/>
      <c r="J44" s="141"/>
    </row>
    <row r="45" spans="1:10" ht="21" thickBot="1">
      <c r="A45" s="327"/>
      <c r="B45" s="328"/>
      <c r="C45" s="328"/>
      <c r="D45" s="328"/>
      <c r="E45" s="328"/>
      <c r="F45" s="328"/>
      <c r="G45" s="148"/>
      <c r="H45" s="148"/>
      <c r="I45" s="149">
        <f>SUM(Table468[Sub Totals])</f>
        <v>0</v>
      </c>
      <c r="J45" s="141"/>
    </row>
    <row r="46" spans="1:10" ht="21" thickBot="1">
      <c r="A46" s="99"/>
      <c r="B46" s="319" t="s">
        <v>81</v>
      </c>
      <c r="C46" s="320"/>
      <c r="D46" s="320"/>
      <c r="E46" s="321"/>
      <c r="F46" s="151">
        <v>0.2</v>
      </c>
      <c r="G46" s="329"/>
      <c r="H46" s="329"/>
      <c r="I46" s="149">
        <f>I45*F46</f>
        <v>0</v>
      </c>
      <c r="J46" s="141"/>
    </row>
    <row r="47" spans="1:10" ht="21" thickBot="1">
      <c r="A47" s="99"/>
      <c r="B47" s="152"/>
      <c r="C47" s="152"/>
      <c r="D47" s="152"/>
      <c r="E47" s="152"/>
      <c r="F47" s="152"/>
      <c r="G47" s="329" t="s">
        <v>7</v>
      </c>
      <c r="H47" s="329"/>
      <c r="I47" s="153">
        <f>SUM(I45:I46)</f>
        <v>0</v>
      </c>
      <c r="J47" s="141"/>
    </row>
    <row r="48" spans="1:10" s="158" customFormat="1" ht="21" thickTop="1">
      <c r="A48" s="155"/>
      <c r="B48" s="156"/>
      <c r="C48" s="156"/>
      <c r="D48" s="156"/>
      <c r="E48" s="156"/>
      <c r="F48" s="156"/>
      <c r="G48" s="109"/>
      <c r="H48" s="109"/>
      <c r="I48" s="156"/>
      <c r="J48" s="157"/>
    </row>
    <row r="49" spans="1:10" ht="68.25" customHeight="1">
      <c r="A49" s="325" t="s">
        <v>78</v>
      </c>
      <c r="B49" s="326"/>
      <c r="C49" s="326"/>
      <c r="D49" s="326"/>
      <c r="E49" s="326"/>
      <c r="F49" s="326"/>
      <c r="G49" s="326"/>
      <c r="H49" s="326"/>
      <c r="I49" s="326"/>
      <c r="J49" s="141"/>
    </row>
    <row r="50" spans="1:10">
      <c r="A50" s="105" t="s">
        <v>13</v>
      </c>
      <c r="B50" s="113" t="s">
        <v>4</v>
      </c>
      <c r="C50" s="114" t="s">
        <v>49</v>
      </c>
      <c r="D50" s="115" t="s">
        <v>50</v>
      </c>
      <c r="E50" s="115" t="s">
        <v>51</v>
      </c>
      <c r="F50" s="115" t="s">
        <v>52</v>
      </c>
      <c r="G50" s="116" t="s">
        <v>19</v>
      </c>
      <c r="H50" s="116" t="s">
        <v>5</v>
      </c>
      <c r="I50" s="116" t="s">
        <v>3</v>
      </c>
      <c r="J50" s="141"/>
    </row>
    <row r="51" spans="1:10">
      <c r="A51" s="112">
        <v>1</v>
      </c>
      <c r="B51" s="244" t="s">
        <v>342</v>
      </c>
      <c r="C51" s="244"/>
      <c r="D51" s="244"/>
      <c r="E51" s="244"/>
      <c r="F51" s="244"/>
      <c r="G51" s="165"/>
      <c r="H51" s="165">
        <v>6000</v>
      </c>
      <c r="I51" s="165"/>
      <c r="J51" s="141"/>
    </row>
    <row r="52" spans="1:10">
      <c r="A52" s="112">
        <v>2</v>
      </c>
      <c r="B52" s="164" t="s">
        <v>22</v>
      </c>
      <c r="C52" s="164"/>
      <c r="D52" s="164"/>
      <c r="E52" s="164"/>
      <c r="F52" s="164"/>
      <c r="G52" s="165">
        <v>0</v>
      </c>
      <c r="H52" s="165">
        <v>0</v>
      </c>
      <c r="I52" s="165">
        <f t="shared" ref="I52:I61" si="0">H52*G52</f>
        <v>0</v>
      </c>
      <c r="J52" s="141"/>
    </row>
    <row r="53" spans="1:10">
      <c r="A53" s="112">
        <v>3</v>
      </c>
      <c r="B53" s="164" t="s">
        <v>23</v>
      </c>
      <c r="C53" s="164"/>
      <c r="D53" s="164"/>
      <c r="E53" s="164"/>
      <c r="F53" s="164"/>
      <c r="G53" s="165">
        <v>0</v>
      </c>
      <c r="H53" s="165">
        <v>0</v>
      </c>
      <c r="I53" s="165">
        <f t="shared" si="0"/>
        <v>0</v>
      </c>
      <c r="J53" s="141"/>
    </row>
    <row r="54" spans="1:10">
      <c r="A54" s="112">
        <v>4</v>
      </c>
      <c r="B54" s="164" t="s">
        <v>24</v>
      </c>
      <c r="C54" s="164"/>
      <c r="D54" s="164"/>
      <c r="E54" s="164"/>
      <c r="F54" s="164"/>
      <c r="G54" s="165">
        <v>0</v>
      </c>
      <c r="H54" s="165">
        <v>0</v>
      </c>
      <c r="I54" s="165">
        <f t="shared" si="0"/>
        <v>0</v>
      </c>
      <c r="J54" s="141"/>
    </row>
    <row r="55" spans="1:10">
      <c r="A55" s="112">
        <v>5</v>
      </c>
      <c r="B55" s="164" t="s">
        <v>25</v>
      </c>
      <c r="C55" s="164"/>
      <c r="D55" s="164"/>
      <c r="E55" s="164"/>
      <c r="F55" s="164"/>
      <c r="G55" s="165">
        <v>0</v>
      </c>
      <c r="H55" s="165">
        <v>0</v>
      </c>
      <c r="I55" s="165">
        <f t="shared" si="0"/>
        <v>0</v>
      </c>
      <c r="J55" s="141"/>
    </row>
    <row r="56" spans="1:10">
      <c r="A56" s="112">
        <v>6</v>
      </c>
      <c r="B56" s="164" t="s">
        <v>26</v>
      </c>
      <c r="C56" s="164"/>
      <c r="D56" s="164"/>
      <c r="E56" s="164"/>
      <c r="F56" s="164"/>
      <c r="G56" s="165">
        <v>0</v>
      </c>
      <c r="H56" s="165">
        <v>0</v>
      </c>
      <c r="I56" s="165">
        <f t="shared" si="0"/>
        <v>0</v>
      </c>
      <c r="J56" s="141"/>
    </row>
    <row r="57" spans="1:10">
      <c r="A57" s="112">
        <v>7</v>
      </c>
      <c r="B57" s="164" t="s">
        <v>27</v>
      </c>
      <c r="C57" s="164"/>
      <c r="D57" s="164"/>
      <c r="E57" s="164"/>
      <c r="F57" s="164"/>
      <c r="G57" s="165">
        <v>0</v>
      </c>
      <c r="H57" s="165">
        <v>0</v>
      </c>
      <c r="I57" s="165">
        <f t="shared" si="0"/>
        <v>0</v>
      </c>
      <c r="J57" s="141"/>
    </row>
    <row r="58" spans="1:10">
      <c r="A58" s="112">
        <v>8</v>
      </c>
      <c r="B58" s="164" t="s">
        <v>28</v>
      </c>
      <c r="C58" s="164"/>
      <c r="D58" s="164"/>
      <c r="E58" s="164"/>
      <c r="F58" s="164"/>
      <c r="G58" s="165">
        <v>0</v>
      </c>
      <c r="H58" s="165">
        <v>0</v>
      </c>
      <c r="I58" s="165">
        <f t="shared" si="0"/>
        <v>0</v>
      </c>
      <c r="J58" s="141"/>
    </row>
    <row r="59" spans="1:10">
      <c r="A59" s="112">
        <v>9</v>
      </c>
      <c r="B59" s="164" t="s">
        <v>29</v>
      </c>
      <c r="C59" s="164"/>
      <c r="D59" s="164"/>
      <c r="E59" s="164"/>
      <c r="F59" s="164"/>
      <c r="G59" s="165">
        <v>0</v>
      </c>
      <c r="H59" s="165">
        <v>0</v>
      </c>
      <c r="I59" s="165">
        <f t="shared" si="0"/>
        <v>0</v>
      </c>
      <c r="J59" s="141"/>
    </row>
    <row r="60" spans="1:10">
      <c r="A60" s="112">
        <v>10</v>
      </c>
      <c r="B60" s="164" t="s">
        <v>76</v>
      </c>
      <c r="C60" s="164"/>
      <c r="D60" s="164"/>
      <c r="E60" s="164"/>
      <c r="F60" s="164"/>
      <c r="G60" s="165">
        <v>0</v>
      </c>
      <c r="H60" s="165">
        <v>0</v>
      </c>
      <c r="I60" s="165"/>
      <c r="J60" s="141"/>
    </row>
    <row r="61" spans="1:10">
      <c r="A61" s="112">
        <v>11</v>
      </c>
      <c r="B61" s="164" t="s">
        <v>30</v>
      </c>
      <c r="C61" s="164"/>
      <c r="D61" s="164"/>
      <c r="E61" s="164"/>
      <c r="F61" s="164"/>
      <c r="G61" s="165">
        <v>0</v>
      </c>
      <c r="H61" s="165">
        <v>0</v>
      </c>
      <c r="I61" s="165">
        <f t="shared" si="0"/>
        <v>0</v>
      </c>
      <c r="J61" s="141"/>
    </row>
    <row r="62" spans="1:10" ht="21" thickBot="1">
      <c r="A62" s="166"/>
      <c r="B62" s="100"/>
      <c r="C62" s="100"/>
      <c r="D62" s="100"/>
      <c r="E62" s="100"/>
      <c r="F62" s="100"/>
      <c r="G62" s="330" t="s">
        <v>77</v>
      </c>
      <c r="H62" s="330"/>
      <c r="I62" s="167">
        <f>SUM(I51:I61)</f>
        <v>0</v>
      </c>
      <c r="J62" s="141"/>
    </row>
    <row r="63" spans="1:10" ht="21" thickBot="1">
      <c r="A63" s="166"/>
      <c r="B63" s="319" t="s">
        <v>81</v>
      </c>
      <c r="C63" s="320"/>
      <c r="D63" s="320"/>
      <c r="E63" s="321"/>
      <c r="F63" s="151">
        <v>0</v>
      </c>
      <c r="G63" s="331"/>
      <c r="H63" s="330"/>
      <c r="I63" s="167">
        <f>I62*F63</f>
        <v>0</v>
      </c>
      <c r="J63" s="141"/>
    </row>
    <row r="64" spans="1:10" ht="21" thickBot="1">
      <c r="A64" s="166"/>
      <c r="B64" s="100"/>
      <c r="C64" s="100"/>
      <c r="D64" s="100"/>
      <c r="E64" s="100"/>
      <c r="F64" s="100"/>
      <c r="G64" s="330" t="s">
        <v>17</v>
      </c>
      <c r="H64" s="330"/>
      <c r="I64" s="168">
        <f>SUM(I62,I63)</f>
        <v>0</v>
      </c>
      <c r="J64" s="141"/>
    </row>
    <row r="65" spans="1:10" s="158" customFormat="1" ht="21" thickTop="1">
      <c r="A65" s="155"/>
      <c r="B65" s="156"/>
      <c r="C65" s="156"/>
      <c r="D65" s="156"/>
      <c r="E65" s="156"/>
      <c r="F65" s="156"/>
      <c r="G65" s="109"/>
      <c r="H65" s="109"/>
      <c r="I65" s="156"/>
      <c r="J65" s="157"/>
    </row>
    <row r="66" spans="1:10" ht="68.25" customHeight="1">
      <c r="A66" s="325" t="s">
        <v>79</v>
      </c>
      <c r="B66" s="326"/>
      <c r="C66" s="326"/>
      <c r="D66" s="326"/>
      <c r="E66" s="326"/>
      <c r="F66" s="326"/>
      <c r="G66" s="326"/>
      <c r="H66" s="326"/>
      <c r="I66" s="326"/>
      <c r="J66" s="141"/>
    </row>
    <row r="67" spans="1:10">
      <c r="A67" s="105" t="s">
        <v>13</v>
      </c>
      <c r="B67" s="106" t="s">
        <v>18</v>
      </c>
      <c r="C67" s="106" t="s">
        <v>4</v>
      </c>
      <c r="D67" s="110" t="s">
        <v>49</v>
      </c>
      <c r="E67" s="110" t="s">
        <v>50</v>
      </c>
      <c r="F67" s="110" t="s">
        <v>51</v>
      </c>
      <c r="G67" s="107" t="s">
        <v>6</v>
      </c>
      <c r="H67" s="107" t="s">
        <v>5</v>
      </c>
      <c r="I67" s="107" t="s">
        <v>3</v>
      </c>
      <c r="J67" s="141"/>
    </row>
    <row r="68" spans="1:10">
      <c r="A68" s="111">
        <v>1</v>
      </c>
      <c r="B68" s="159"/>
      <c r="C68" s="160" t="s">
        <v>80</v>
      </c>
      <c r="D68" s="160"/>
      <c r="E68" s="160"/>
      <c r="F68" s="161"/>
      <c r="G68" s="96">
        <v>1</v>
      </c>
      <c r="H68" s="162">
        <f>SUM(I23,I31,I38)</f>
        <v>0</v>
      </c>
      <c r="I68" s="163">
        <f>H68*G68</f>
        <v>0</v>
      </c>
      <c r="J68" s="141"/>
    </row>
    <row r="69" spans="1:10" ht="21" thickBot="1">
      <c r="A69" s="327"/>
      <c r="B69" s="328"/>
      <c r="C69" s="328"/>
      <c r="D69" s="328"/>
      <c r="E69" s="328"/>
      <c r="F69" s="328"/>
      <c r="G69" s="148"/>
      <c r="H69" s="148"/>
      <c r="I69" s="149">
        <f>SUM(I23,I31,I38)</f>
        <v>0</v>
      </c>
      <c r="J69" s="141"/>
    </row>
    <row r="70" spans="1:10" ht="21" thickBot="1">
      <c r="A70" s="99"/>
      <c r="B70" s="319" t="s">
        <v>339</v>
      </c>
      <c r="C70" s="320"/>
      <c r="D70" s="320"/>
      <c r="E70" s="321"/>
      <c r="F70" s="242"/>
      <c r="G70" s="329"/>
      <c r="H70" s="329"/>
      <c r="I70" s="149">
        <f>I69*F70</f>
        <v>0</v>
      </c>
      <c r="J70" s="141"/>
    </row>
    <row r="71" spans="1:10" ht="21" thickBot="1">
      <c r="A71" s="99"/>
      <c r="B71" s="152"/>
      <c r="C71" s="152"/>
      <c r="D71" s="152"/>
      <c r="E71" s="152"/>
      <c r="F71" s="152"/>
      <c r="G71" s="329"/>
      <c r="H71" s="329"/>
      <c r="I71" s="153">
        <f>I70</f>
        <v>0</v>
      </c>
      <c r="J71" s="141"/>
    </row>
    <row r="72" spans="1:10" s="158" customFormat="1" ht="21" thickTop="1">
      <c r="A72" s="155"/>
      <c r="B72" s="156"/>
      <c r="C72" s="156"/>
      <c r="D72" s="156"/>
      <c r="E72" s="156"/>
      <c r="F72" s="156"/>
      <c r="G72" s="109"/>
      <c r="H72" s="109"/>
      <c r="I72" s="156"/>
      <c r="J72" s="157"/>
    </row>
    <row r="73" spans="1:10" ht="68.25" customHeight="1">
      <c r="A73" s="325" t="s">
        <v>82</v>
      </c>
      <c r="B73" s="326"/>
      <c r="C73" s="326"/>
      <c r="D73" s="326"/>
      <c r="E73" s="326"/>
      <c r="F73" s="326"/>
      <c r="G73" s="326"/>
      <c r="H73" s="326"/>
      <c r="I73" s="326"/>
      <c r="J73" s="141"/>
    </row>
    <row r="74" spans="1:10">
      <c r="A74" s="105" t="s">
        <v>13</v>
      </c>
      <c r="B74" s="106" t="s">
        <v>18</v>
      </c>
      <c r="C74" s="106" t="s">
        <v>4</v>
      </c>
      <c r="D74" s="110" t="s">
        <v>49</v>
      </c>
      <c r="E74" s="110" t="s">
        <v>50</v>
      </c>
      <c r="F74" s="110" t="s">
        <v>51</v>
      </c>
      <c r="G74" s="107" t="s">
        <v>6</v>
      </c>
      <c r="H74" s="107" t="s">
        <v>5</v>
      </c>
      <c r="I74" s="107" t="s">
        <v>3</v>
      </c>
      <c r="J74" s="141"/>
    </row>
    <row r="75" spans="1:10">
      <c r="A75" s="111">
        <v>1</v>
      </c>
      <c r="B75" s="243"/>
      <c r="C75" s="160" t="s">
        <v>83</v>
      </c>
      <c r="D75" s="160"/>
      <c r="E75" s="160"/>
      <c r="F75" s="161"/>
      <c r="G75" s="96"/>
      <c r="H75" s="162">
        <f>10*SUM(I27,I36,I44)</f>
        <v>0</v>
      </c>
      <c r="I75" s="163">
        <f>H75*G75</f>
        <v>0</v>
      </c>
      <c r="J75" s="141"/>
    </row>
    <row r="76" spans="1:10">
      <c r="A76" s="111">
        <v>2</v>
      </c>
      <c r="B76" s="243"/>
      <c r="C76" s="160" t="s">
        <v>340</v>
      </c>
      <c r="D76" s="160"/>
      <c r="E76" s="160"/>
      <c r="F76" s="161"/>
      <c r="G76" s="96"/>
      <c r="H76" s="162">
        <f>10*SUM(I28,I37,I45)</f>
        <v>0</v>
      </c>
      <c r="I76" s="163">
        <f>H76*G76</f>
        <v>0</v>
      </c>
      <c r="J76" s="141"/>
    </row>
    <row r="77" spans="1:10">
      <c r="A77" s="111">
        <v>3</v>
      </c>
      <c r="B77" s="243"/>
      <c r="C77" s="160" t="s">
        <v>341</v>
      </c>
      <c r="D77" s="160"/>
      <c r="E77" s="160"/>
      <c r="F77" s="161"/>
      <c r="G77" s="96"/>
      <c r="H77" s="162">
        <f>10*SUM(I29,I38,I46)</f>
        <v>0</v>
      </c>
      <c r="I77" s="163">
        <f>H77*G77</f>
        <v>0</v>
      </c>
      <c r="J77" s="141"/>
    </row>
    <row r="78" spans="1:10">
      <c r="A78" s="111">
        <v>4</v>
      </c>
      <c r="B78" s="159"/>
      <c r="C78" s="160"/>
      <c r="D78" s="160"/>
      <c r="E78" s="160"/>
      <c r="F78" s="161"/>
      <c r="G78" s="96">
        <v>1</v>
      </c>
      <c r="H78" s="162">
        <f>10*SUM(I27,I36,I44)</f>
        <v>0</v>
      </c>
      <c r="I78" s="163">
        <f>H78*G78</f>
        <v>0</v>
      </c>
      <c r="J78" s="141"/>
    </row>
    <row r="79" spans="1:10" ht="21" thickBot="1">
      <c r="A79" s="327"/>
      <c r="B79" s="328"/>
      <c r="C79" s="328"/>
      <c r="D79" s="328"/>
      <c r="E79" s="328"/>
      <c r="F79" s="328"/>
      <c r="G79" s="148"/>
      <c r="H79" s="148"/>
      <c r="I79" s="149">
        <f>SUM(I27,I36,I44)</f>
        <v>0</v>
      </c>
      <c r="J79" s="141"/>
    </row>
    <row r="80" spans="1:10" ht="21" thickBot="1">
      <c r="A80" s="99"/>
      <c r="B80" s="319" t="s">
        <v>81</v>
      </c>
      <c r="C80" s="320"/>
      <c r="D80" s="320"/>
      <c r="E80" s="321"/>
      <c r="F80" s="151">
        <v>0.2</v>
      </c>
      <c r="G80" s="329"/>
      <c r="H80" s="329"/>
      <c r="I80" s="149">
        <f>I79*F80</f>
        <v>0</v>
      </c>
      <c r="J80" s="141"/>
    </row>
    <row r="81" spans="1:10" ht="21" thickBot="1">
      <c r="A81" s="99"/>
      <c r="B81" s="152"/>
      <c r="C81" s="152"/>
      <c r="D81" s="152"/>
      <c r="E81" s="152"/>
      <c r="F81" s="152"/>
      <c r="G81" s="329"/>
      <c r="H81" s="329"/>
      <c r="I81" s="153">
        <f>I80</f>
        <v>0</v>
      </c>
      <c r="J81" s="141"/>
    </row>
    <row r="82" spans="1:10" s="158" customFormat="1" ht="21" thickTop="1">
      <c r="A82" s="155"/>
      <c r="B82" s="156"/>
      <c r="C82" s="156"/>
      <c r="D82" s="156"/>
      <c r="E82" s="156"/>
      <c r="F82" s="156"/>
      <c r="G82" s="109"/>
      <c r="H82" s="109"/>
      <c r="I82" s="156"/>
      <c r="J82" s="157"/>
    </row>
    <row r="83" spans="1:10" ht="68.25" customHeight="1">
      <c r="A83" s="325" t="s">
        <v>85</v>
      </c>
      <c r="B83" s="326"/>
      <c r="C83" s="326"/>
      <c r="D83" s="326"/>
      <c r="E83" s="326"/>
      <c r="F83" s="326"/>
      <c r="G83" s="326"/>
      <c r="H83" s="326"/>
      <c r="I83" s="326"/>
      <c r="J83" s="141"/>
    </row>
    <row r="84" spans="1:10" s="171" customFormat="1">
      <c r="A84" s="233" t="s">
        <v>86</v>
      </c>
      <c r="B84" s="407" t="s">
        <v>4</v>
      </c>
      <c r="C84" s="408"/>
      <c r="D84" s="408"/>
      <c r="E84" s="408"/>
      <c r="F84" s="409"/>
      <c r="G84" s="169" t="s">
        <v>111</v>
      </c>
      <c r="H84" s="169" t="s">
        <v>112</v>
      </c>
      <c r="I84" s="169" t="s">
        <v>103</v>
      </c>
      <c r="J84" s="170" t="s">
        <v>87</v>
      </c>
    </row>
    <row r="85" spans="1:10">
      <c r="A85" s="111">
        <v>1</v>
      </c>
      <c r="B85" s="332" t="s">
        <v>88</v>
      </c>
      <c r="C85" s="333"/>
      <c r="D85" s="333"/>
      <c r="E85" s="333"/>
      <c r="F85" s="334"/>
      <c r="G85" s="96">
        <f>I23</f>
        <v>0</v>
      </c>
      <c r="H85" s="162">
        <f>I25</f>
        <v>0</v>
      </c>
      <c r="I85" s="172">
        <f>F24</f>
        <v>0.8</v>
      </c>
      <c r="J85" s="234" t="s">
        <v>107</v>
      </c>
    </row>
    <row r="86" spans="1:10">
      <c r="A86" s="111">
        <v>2</v>
      </c>
      <c r="B86" s="332" t="s">
        <v>89</v>
      </c>
      <c r="C86" s="333"/>
      <c r="D86" s="333"/>
      <c r="E86" s="333"/>
      <c r="F86" s="334"/>
      <c r="G86" s="96">
        <f>I31</f>
        <v>0</v>
      </c>
      <c r="H86" s="162">
        <f>I33</f>
        <v>0</v>
      </c>
      <c r="I86" s="172">
        <f>F32</f>
        <v>0.8</v>
      </c>
      <c r="J86" s="234" t="s">
        <v>107</v>
      </c>
    </row>
    <row r="87" spans="1:10">
      <c r="A87" s="111">
        <v>3</v>
      </c>
      <c r="B87" s="332" t="s">
        <v>90</v>
      </c>
      <c r="C87" s="333"/>
      <c r="D87" s="333"/>
      <c r="E87" s="333"/>
      <c r="F87" s="334"/>
      <c r="G87" s="96">
        <f>I38</f>
        <v>0</v>
      </c>
      <c r="H87" s="162">
        <f>I40</f>
        <v>0</v>
      </c>
      <c r="I87" s="172">
        <f>F39</f>
        <v>0.15</v>
      </c>
      <c r="J87" s="234" t="s">
        <v>108</v>
      </c>
    </row>
    <row r="88" spans="1:10">
      <c r="A88" s="111">
        <v>4</v>
      </c>
      <c r="B88" s="332" t="s">
        <v>91</v>
      </c>
      <c r="C88" s="333"/>
      <c r="D88" s="333"/>
      <c r="E88" s="333"/>
      <c r="F88" s="334"/>
      <c r="G88" s="96">
        <f>I45</f>
        <v>0</v>
      </c>
      <c r="H88" s="162">
        <f>I47</f>
        <v>0</v>
      </c>
      <c r="I88" s="172">
        <f>F46</f>
        <v>0.2</v>
      </c>
      <c r="J88" s="234" t="s">
        <v>109</v>
      </c>
    </row>
    <row r="89" spans="1:10">
      <c r="A89" s="111">
        <v>5</v>
      </c>
      <c r="B89" s="332" t="s">
        <v>92</v>
      </c>
      <c r="C89" s="333"/>
      <c r="D89" s="333"/>
      <c r="E89" s="333"/>
      <c r="F89" s="334"/>
      <c r="G89" s="96">
        <f>I62</f>
        <v>0</v>
      </c>
      <c r="H89" s="162">
        <f>I64</f>
        <v>0</v>
      </c>
      <c r="I89" s="172">
        <f>F63</f>
        <v>0</v>
      </c>
      <c r="J89" s="234">
        <v>0</v>
      </c>
    </row>
    <row r="90" spans="1:10">
      <c r="A90" s="111">
        <v>6</v>
      </c>
      <c r="B90" s="332" t="s">
        <v>93</v>
      </c>
      <c r="C90" s="333"/>
      <c r="D90" s="333"/>
      <c r="E90" s="333"/>
      <c r="F90" s="334"/>
      <c r="G90" s="96">
        <f>I70</f>
        <v>0</v>
      </c>
      <c r="H90" s="162">
        <f>G90</f>
        <v>0</v>
      </c>
      <c r="I90" s="172">
        <v>0.2</v>
      </c>
      <c r="J90" s="234" t="s">
        <v>110</v>
      </c>
    </row>
    <row r="91" spans="1:10">
      <c r="A91" s="236"/>
      <c r="B91" s="332" t="s">
        <v>97</v>
      </c>
      <c r="C91" s="333"/>
      <c r="D91" s="333"/>
      <c r="E91" s="333"/>
      <c r="F91" s="334"/>
      <c r="G91" s="96">
        <f>SUM(G85:G90)</f>
        <v>0</v>
      </c>
      <c r="H91" s="96">
        <f>SUM(H85:H90)</f>
        <v>0</v>
      </c>
      <c r="I91" s="172"/>
      <c r="J91" s="234"/>
    </row>
    <row r="92" spans="1:10">
      <c r="A92" s="111">
        <v>7</v>
      </c>
      <c r="B92" s="332" t="s">
        <v>94</v>
      </c>
      <c r="C92" s="333"/>
      <c r="D92" s="333"/>
      <c r="E92" s="333"/>
      <c r="F92" s="334"/>
      <c r="G92" s="96"/>
      <c r="H92" s="162">
        <f>I81</f>
        <v>0</v>
      </c>
      <c r="I92" s="172">
        <f>F80</f>
        <v>0.2</v>
      </c>
      <c r="J92" s="234" t="s">
        <v>100</v>
      </c>
    </row>
    <row r="93" spans="1:10">
      <c r="A93" s="111">
        <v>8</v>
      </c>
      <c r="B93" s="387" t="s">
        <v>96</v>
      </c>
      <c r="C93" s="388"/>
      <c r="D93" s="388"/>
      <c r="E93" s="388"/>
      <c r="F93" s="406"/>
      <c r="G93" s="240">
        <f>SUM(G85:G91)</f>
        <v>0</v>
      </c>
      <c r="H93" s="240">
        <f>SUM(H91:H92)</f>
        <v>0</v>
      </c>
      <c r="I93" s="241"/>
      <c r="J93" s="234"/>
    </row>
    <row r="94" spans="1:10">
      <c r="A94" s="111">
        <v>9</v>
      </c>
      <c r="B94" s="332" t="s">
        <v>344</v>
      </c>
      <c r="C94" s="333"/>
      <c r="D94" s="333"/>
      <c r="E94" s="333"/>
      <c r="F94" s="334"/>
      <c r="G94" s="96"/>
      <c r="H94" s="162">
        <f>5%*H93</f>
        <v>0</v>
      </c>
      <c r="I94" s="172"/>
      <c r="J94" s="234">
        <v>0.05</v>
      </c>
    </row>
    <row r="95" spans="1:10">
      <c r="A95" s="111">
        <v>10</v>
      </c>
      <c r="B95" s="387" t="s">
        <v>95</v>
      </c>
      <c r="C95" s="388"/>
      <c r="D95" s="388"/>
      <c r="E95" s="388"/>
      <c r="F95" s="406"/>
      <c r="G95" s="237">
        <f>SUM(G85:G91)</f>
        <v>0</v>
      </c>
      <c r="H95" s="238">
        <f>SUM(H93:H94)</f>
        <v>0</v>
      </c>
      <c r="I95" s="239" t="e">
        <f>(H95-G95)/G95</f>
        <v>#DIV/0!</v>
      </c>
      <c r="J95" s="234"/>
    </row>
    <row r="96" spans="1:10">
      <c r="G96" s="133"/>
      <c r="J96" s="235"/>
    </row>
    <row r="97" spans="1:10" ht="21" thickBot="1">
      <c r="G97" s="133"/>
      <c r="J97" s="133"/>
    </row>
    <row r="98" spans="1:10" ht="21" thickBot="1">
      <c r="A98" s="101"/>
      <c r="B98" s="98"/>
      <c r="C98" s="402" t="s">
        <v>101</v>
      </c>
      <c r="D98" s="403"/>
      <c r="E98" s="403"/>
      <c r="F98" s="403"/>
      <c r="G98" s="403"/>
      <c r="H98" s="404"/>
      <c r="I98" s="135"/>
      <c r="J98" s="101"/>
    </row>
    <row r="99" spans="1:10" ht="21" thickBot="1">
      <c r="A99" s="99"/>
      <c r="B99" s="100"/>
      <c r="C99" s="137"/>
      <c r="D99" s="137"/>
      <c r="E99" s="137"/>
      <c r="F99" s="138"/>
      <c r="G99" s="138"/>
      <c r="H99" s="138"/>
      <c r="I99" s="138"/>
      <c r="J99" s="139"/>
    </row>
    <row r="100" spans="1:10" ht="21" thickBot="1">
      <c r="A100" s="379" t="s">
        <v>102</v>
      </c>
      <c r="B100" s="380"/>
      <c r="C100" s="380"/>
      <c r="D100" s="380"/>
      <c r="E100" s="380"/>
      <c r="F100" s="380"/>
      <c r="G100" s="380"/>
      <c r="H100" s="380"/>
      <c r="I100" s="380"/>
      <c r="J100" s="381"/>
    </row>
    <row r="101" spans="1:10" ht="156" customHeight="1">
      <c r="A101" s="118"/>
      <c r="B101" s="118"/>
      <c r="C101" s="118"/>
      <c r="D101" s="118"/>
      <c r="E101" s="118"/>
      <c r="F101" s="118"/>
      <c r="G101" s="118"/>
      <c r="H101" s="118"/>
      <c r="I101" s="118"/>
      <c r="J101" s="118"/>
    </row>
    <row r="102" spans="1:10">
      <c r="A102" s="173"/>
      <c r="B102" s="174"/>
      <c r="C102" s="174"/>
      <c r="D102" s="174"/>
      <c r="E102" s="175"/>
      <c r="F102" s="175"/>
      <c r="G102" s="174"/>
      <c r="H102" s="174"/>
      <c r="I102" s="174"/>
      <c r="J102" s="173"/>
    </row>
    <row r="103" spans="1:10">
      <c r="G103" s="133"/>
      <c r="J103" s="133"/>
    </row>
    <row r="104" spans="1:10" ht="13.5" customHeight="1">
      <c r="D104" s="133" t="s">
        <v>104</v>
      </c>
      <c r="G104" s="133" t="s">
        <v>105</v>
      </c>
      <c r="J104" s="133"/>
    </row>
    <row r="105" spans="1:10" ht="306" customHeight="1">
      <c r="G105" s="133"/>
      <c r="J105" s="133"/>
    </row>
    <row r="106" spans="1:10">
      <c r="G106" s="133"/>
      <c r="J106" s="133"/>
    </row>
    <row r="107" spans="1:10">
      <c r="G107" s="133"/>
      <c r="J107" s="133"/>
    </row>
    <row r="108" spans="1:10">
      <c r="G108" s="133"/>
      <c r="J108" s="133"/>
    </row>
    <row r="109" spans="1:10" s="176" customFormat="1" ht="31.5" customHeight="1">
      <c r="A109" s="322" t="s">
        <v>223</v>
      </c>
      <c r="B109" s="323"/>
      <c r="C109" s="323"/>
      <c r="D109" s="323"/>
      <c r="E109" s="323"/>
      <c r="F109" s="323"/>
      <c r="G109" s="323"/>
      <c r="H109" s="323"/>
      <c r="I109" s="323"/>
      <c r="J109" s="324"/>
    </row>
    <row r="110" spans="1:10">
      <c r="A110" s="288"/>
      <c r="B110" s="289"/>
      <c r="C110" s="289"/>
      <c r="D110" s="289"/>
      <c r="E110" s="289"/>
      <c r="F110" s="289"/>
      <c r="G110" s="289"/>
      <c r="H110" s="289"/>
      <c r="I110" s="289"/>
      <c r="J110" s="290"/>
    </row>
    <row r="111" spans="1:10" s="177" customFormat="1" ht="57" customHeight="1">
      <c r="A111" s="288" t="s">
        <v>224</v>
      </c>
      <c r="B111" s="289"/>
      <c r="C111" s="289"/>
      <c r="D111" s="289"/>
      <c r="E111" s="289"/>
      <c r="F111" s="289"/>
      <c r="G111" s="289"/>
      <c r="H111" s="289"/>
      <c r="I111" s="289"/>
      <c r="J111" s="290"/>
    </row>
    <row r="112" spans="1:10">
      <c r="A112" s="291" t="s">
        <v>64</v>
      </c>
      <c r="B112" s="292"/>
      <c r="C112" s="292"/>
      <c r="D112" s="293"/>
      <c r="E112" s="291" t="s">
        <v>53</v>
      </c>
      <c r="F112" s="293"/>
      <c r="G112" s="291" t="s">
        <v>54</v>
      </c>
      <c r="H112" s="292"/>
      <c r="I112" s="292"/>
      <c r="J112" s="293"/>
    </row>
    <row r="113" spans="1:10">
      <c r="A113" s="112">
        <v>1</v>
      </c>
      <c r="B113" s="316" t="s">
        <v>303</v>
      </c>
      <c r="C113" s="317"/>
      <c r="D113" s="318"/>
      <c r="E113" s="256" t="s">
        <v>225</v>
      </c>
      <c r="F113" s="257"/>
      <c r="G113" s="313" t="s">
        <v>226</v>
      </c>
      <c r="H113" s="314"/>
      <c r="I113" s="314"/>
      <c r="J113" s="315"/>
    </row>
    <row r="114" spans="1:10">
      <c r="A114" s="112"/>
      <c r="B114" s="316" t="s">
        <v>311</v>
      </c>
      <c r="C114" s="317"/>
      <c r="D114" s="318"/>
      <c r="E114" s="256" t="s">
        <v>58</v>
      </c>
      <c r="F114" s="257"/>
      <c r="G114" s="281" t="s">
        <v>304</v>
      </c>
      <c r="H114" s="282"/>
      <c r="I114" s="282"/>
      <c r="J114" s="283"/>
    </row>
    <row r="115" spans="1:10">
      <c r="A115" s="112">
        <v>2</v>
      </c>
      <c r="B115" s="306" t="s">
        <v>55</v>
      </c>
      <c r="C115" s="307"/>
      <c r="D115" s="308"/>
      <c r="E115" s="256">
        <v>0.01</v>
      </c>
      <c r="F115" s="257"/>
      <c r="G115" s="313" t="s">
        <v>59</v>
      </c>
      <c r="H115" s="314"/>
      <c r="I115" s="314"/>
      <c r="J115" s="315"/>
    </row>
    <row r="116" spans="1:10">
      <c r="A116" s="112">
        <v>3</v>
      </c>
      <c r="B116" s="306" t="s">
        <v>56</v>
      </c>
      <c r="C116" s="307"/>
      <c r="D116" s="308"/>
      <c r="E116" s="256">
        <v>0.05</v>
      </c>
      <c r="F116" s="257"/>
      <c r="G116" s="313" t="s">
        <v>60</v>
      </c>
      <c r="H116" s="314"/>
      <c r="I116" s="314"/>
      <c r="J116" s="315"/>
    </row>
    <row r="117" spans="1:10">
      <c r="A117" s="112">
        <v>4</v>
      </c>
      <c r="B117" s="306" t="s">
        <v>57</v>
      </c>
      <c r="C117" s="307"/>
      <c r="D117" s="308"/>
      <c r="E117" s="256"/>
      <c r="F117" s="257"/>
      <c r="G117" s="274" t="s">
        <v>61</v>
      </c>
      <c r="H117" s="275"/>
      <c r="I117" s="275"/>
      <c r="J117" s="276"/>
    </row>
    <row r="118" spans="1:10">
      <c r="A118" s="117"/>
      <c r="B118" s="117"/>
      <c r="C118" s="117"/>
      <c r="D118" s="117"/>
      <c r="E118" s="117"/>
      <c r="F118" s="117"/>
      <c r="G118" s="178"/>
      <c r="H118" s="119"/>
      <c r="I118" s="119"/>
      <c r="J118" s="179"/>
    </row>
    <row r="119" spans="1:10" s="177" customFormat="1" ht="57" customHeight="1">
      <c r="A119" s="288" t="s">
        <v>227</v>
      </c>
      <c r="B119" s="289"/>
      <c r="C119" s="289"/>
      <c r="D119" s="289"/>
      <c r="E119" s="289"/>
      <c r="F119" s="289"/>
      <c r="G119" s="289"/>
      <c r="H119" s="289"/>
      <c r="I119" s="289"/>
      <c r="J119" s="290"/>
    </row>
    <row r="120" spans="1:10">
      <c r="A120" s="297" t="s">
        <v>64</v>
      </c>
      <c r="B120" s="298"/>
      <c r="C120" s="298"/>
      <c r="D120" s="299"/>
      <c r="E120" s="297" t="s">
        <v>53</v>
      </c>
      <c r="F120" s="299"/>
      <c r="G120" s="297" t="s">
        <v>54</v>
      </c>
      <c r="H120" s="298"/>
      <c r="I120" s="298"/>
      <c r="J120" s="299"/>
    </row>
    <row r="121" spans="1:10">
      <c r="A121" s="112">
        <v>1</v>
      </c>
      <c r="B121" s="296" t="s">
        <v>305</v>
      </c>
      <c r="C121" s="294"/>
      <c r="D121" s="295"/>
      <c r="E121" s="256" t="s">
        <v>225</v>
      </c>
      <c r="F121" s="257"/>
      <c r="G121" s="313" t="s">
        <v>226</v>
      </c>
      <c r="H121" s="314"/>
      <c r="I121" s="314"/>
      <c r="J121" s="315"/>
    </row>
    <row r="122" spans="1:10">
      <c r="A122" s="112"/>
      <c r="B122" s="306" t="s">
        <v>65</v>
      </c>
      <c r="C122" s="307"/>
      <c r="D122" s="308"/>
      <c r="E122" s="256">
        <v>0.01</v>
      </c>
      <c r="F122" s="257"/>
      <c r="G122" s="313" t="s">
        <v>59</v>
      </c>
      <c r="H122" s="314"/>
      <c r="I122" s="314"/>
      <c r="J122" s="315"/>
    </row>
    <row r="123" spans="1:10">
      <c r="A123" s="112">
        <v>2</v>
      </c>
      <c r="B123" s="306" t="s">
        <v>228</v>
      </c>
      <c r="C123" s="307"/>
      <c r="D123" s="308"/>
      <c r="E123" s="256">
        <v>0.05</v>
      </c>
      <c r="F123" s="257"/>
      <c r="G123" s="313" t="s">
        <v>229</v>
      </c>
      <c r="H123" s="314"/>
      <c r="I123" s="314"/>
      <c r="J123" s="315"/>
    </row>
    <row r="124" spans="1:10">
      <c r="A124" s="112">
        <v>3</v>
      </c>
      <c r="B124" s="306" t="s">
        <v>57</v>
      </c>
      <c r="C124" s="307"/>
      <c r="D124" s="308"/>
      <c r="E124" s="256"/>
      <c r="F124" s="257"/>
      <c r="G124" s="274" t="s">
        <v>61</v>
      </c>
      <c r="H124" s="275"/>
      <c r="I124" s="275"/>
      <c r="J124" s="276"/>
    </row>
    <row r="125" spans="1:10">
      <c r="A125" s="117"/>
      <c r="B125" s="180"/>
      <c r="C125" s="117"/>
      <c r="D125" s="117"/>
      <c r="E125" s="117"/>
      <c r="F125" s="117"/>
      <c r="G125" s="178"/>
      <c r="H125" s="119"/>
      <c r="I125" s="119"/>
      <c r="J125" s="179"/>
    </row>
    <row r="126" spans="1:10" s="177" customFormat="1" ht="57" customHeight="1">
      <c r="A126" s="288" t="s">
        <v>230</v>
      </c>
      <c r="B126" s="289"/>
      <c r="C126" s="289"/>
      <c r="D126" s="289"/>
      <c r="E126" s="289"/>
      <c r="F126" s="289"/>
      <c r="G126" s="289"/>
      <c r="H126" s="289"/>
      <c r="I126" s="289"/>
      <c r="J126" s="290"/>
    </row>
    <row r="127" spans="1:10">
      <c r="A127" s="291" t="s">
        <v>64</v>
      </c>
      <c r="B127" s="292"/>
      <c r="C127" s="292"/>
      <c r="D127" s="293"/>
      <c r="E127" s="291" t="s">
        <v>231</v>
      </c>
      <c r="F127" s="293"/>
      <c r="G127" s="291" t="s">
        <v>54</v>
      </c>
      <c r="H127" s="292"/>
      <c r="I127" s="292"/>
      <c r="J127" s="293"/>
    </row>
    <row r="128" spans="1:10">
      <c r="A128" s="120">
        <v>1</v>
      </c>
      <c r="B128" s="296" t="s">
        <v>306</v>
      </c>
      <c r="C128" s="294"/>
      <c r="D128" s="295"/>
      <c r="E128" s="256" t="s">
        <v>232</v>
      </c>
      <c r="F128" s="257"/>
      <c r="G128" s="309" t="s">
        <v>233</v>
      </c>
      <c r="H128" s="254"/>
      <c r="I128" s="254"/>
      <c r="J128" s="255"/>
    </row>
    <row r="129" spans="1:10">
      <c r="A129" s="120">
        <v>2</v>
      </c>
      <c r="B129" s="303" t="s">
        <v>312</v>
      </c>
      <c r="C129" s="304"/>
      <c r="D129" s="305"/>
      <c r="E129" s="256" t="s">
        <v>234</v>
      </c>
      <c r="F129" s="257"/>
      <c r="G129" s="310" t="s">
        <v>313</v>
      </c>
      <c r="H129" s="311"/>
      <c r="I129" s="311"/>
      <c r="J129" s="312"/>
    </row>
    <row r="130" spans="1:10">
      <c r="A130" s="120">
        <v>3</v>
      </c>
      <c r="B130" s="306" t="s">
        <v>67</v>
      </c>
      <c r="C130" s="307"/>
      <c r="D130" s="308"/>
      <c r="E130" s="256"/>
      <c r="F130" s="257"/>
      <c r="G130" s="306" t="s">
        <v>69</v>
      </c>
      <c r="H130" s="307"/>
      <c r="I130" s="307"/>
      <c r="J130" s="308"/>
    </row>
    <row r="131" spans="1:10">
      <c r="A131" s="120">
        <v>4</v>
      </c>
      <c r="B131" s="306" t="s">
        <v>68</v>
      </c>
      <c r="C131" s="307"/>
      <c r="D131" s="308"/>
      <c r="E131" s="256"/>
      <c r="F131" s="257"/>
      <c r="G131" s="306" t="s">
        <v>70</v>
      </c>
      <c r="H131" s="307"/>
      <c r="I131" s="307"/>
      <c r="J131" s="308"/>
    </row>
    <row r="132" spans="1:10">
      <c r="A132" s="112">
        <v>5</v>
      </c>
      <c r="B132" s="284" t="s">
        <v>235</v>
      </c>
      <c r="C132" s="285"/>
      <c r="D132" s="286"/>
      <c r="E132" s="256">
        <v>0.05</v>
      </c>
      <c r="F132" s="257"/>
      <c r="G132" s="284" t="s">
        <v>236</v>
      </c>
      <c r="H132" s="285"/>
      <c r="I132" s="285"/>
      <c r="J132" s="286"/>
    </row>
    <row r="133" spans="1:10">
      <c r="A133" s="112">
        <v>6</v>
      </c>
      <c r="B133" s="306" t="s">
        <v>57</v>
      </c>
      <c r="C133" s="307"/>
      <c r="D133" s="308"/>
      <c r="E133" s="256"/>
      <c r="F133" s="257"/>
      <c r="G133" s="306" t="s">
        <v>61</v>
      </c>
      <c r="H133" s="307"/>
      <c r="I133" s="307"/>
      <c r="J133" s="308"/>
    </row>
    <row r="134" spans="1:10" ht="24.75">
      <c r="A134" s="121">
        <v>7</v>
      </c>
      <c r="B134" s="300" t="s">
        <v>237</v>
      </c>
      <c r="C134" s="301"/>
      <c r="D134" s="302"/>
      <c r="E134" s="181"/>
      <c r="F134" s="182"/>
      <c r="G134" s="281" t="s">
        <v>307</v>
      </c>
      <c r="H134" s="282"/>
      <c r="I134" s="282"/>
      <c r="J134" s="283"/>
    </row>
    <row r="135" spans="1:10">
      <c r="A135" s="117"/>
      <c r="B135" s="117"/>
      <c r="C135" s="117"/>
      <c r="D135" s="117"/>
      <c r="E135" s="117"/>
      <c r="F135" s="117"/>
      <c r="G135" s="178"/>
      <c r="H135" s="119"/>
      <c r="I135" s="119"/>
      <c r="J135" s="179"/>
    </row>
    <row r="136" spans="1:10" s="177" customFormat="1" ht="57" customHeight="1">
      <c r="A136" s="288" t="s">
        <v>238</v>
      </c>
      <c r="B136" s="289"/>
      <c r="C136" s="289"/>
      <c r="D136" s="289"/>
      <c r="E136" s="289"/>
      <c r="F136" s="289"/>
      <c r="G136" s="289"/>
      <c r="H136" s="289"/>
      <c r="I136" s="289"/>
      <c r="J136" s="290"/>
    </row>
    <row r="137" spans="1:10">
      <c r="A137" s="291" t="s">
        <v>64</v>
      </c>
      <c r="B137" s="292"/>
      <c r="C137" s="292"/>
      <c r="D137" s="293"/>
      <c r="E137" s="291" t="s">
        <v>239</v>
      </c>
      <c r="F137" s="293"/>
      <c r="G137" s="291" t="s">
        <v>54</v>
      </c>
      <c r="H137" s="292"/>
      <c r="I137" s="292"/>
      <c r="J137" s="293"/>
    </row>
    <row r="138" spans="1:10">
      <c r="A138" s="112">
        <v>1</v>
      </c>
      <c r="B138" s="303" t="s">
        <v>240</v>
      </c>
      <c r="C138" s="304"/>
      <c r="D138" s="305"/>
      <c r="E138" s="256" t="s">
        <v>241</v>
      </c>
      <c r="F138" s="257"/>
      <c r="G138" s="268" t="s">
        <v>242</v>
      </c>
      <c r="H138" s="259"/>
      <c r="I138" s="259"/>
      <c r="J138" s="260"/>
    </row>
    <row r="139" spans="1:10">
      <c r="A139" s="112">
        <v>2</v>
      </c>
      <c r="B139" s="271"/>
      <c r="C139" s="272"/>
      <c r="D139" s="273"/>
      <c r="E139" s="256"/>
      <c r="F139" s="257"/>
      <c r="G139" s="268"/>
      <c r="H139" s="259"/>
      <c r="I139" s="259"/>
      <c r="J139" s="260"/>
    </row>
    <row r="140" spans="1:10">
      <c r="A140" s="117"/>
      <c r="B140" s="117"/>
      <c r="C140" s="117"/>
      <c r="D140" s="117"/>
      <c r="E140" s="117"/>
      <c r="F140" s="117"/>
      <c r="G140" s="178"/>
      <c r="H140" s="119"/>
      <c r="I140" s="119"/>
      <c r="J140" s="179"/>
    </row>
    <row r="141" spans="1:10" s="177" customFormat="1" ht="57" customHeight="1">
      <c r="A141" s="288" t="s">
        <v>243</v>
      </c>
      <c r="B141" s="289"/>
      <c r="C141" s="289"/>
      <c r="D141" s="289"/>
      <c r="E141" s="289"/>
      <c r="F141" s="289"/>
      <c r="G141" s="289"/>
      <c r="H141" s="289"/>
      <c r="I141" s="289"/>
      <c r="J141" s="290"/>
    </row>
    <row r="142" spans="1:10">
      <c r="A142" s="291" t="s">
        <v>64</v>
      </c>
      <c r="B142" s="292"/>
      <c r="C142" s="292"/>
      <c r="D142" s="293"/>
      <c r="E142" s="291" t="s">
        <v>239</v>
      </c>
      <c r="F142" s="293"/>
      <c r="G142" s="291" t="s">
        <v>54</v>
      </c>
      <c r="H142" s="292"/>
      <c r="I142" s="292"/>
      <c r="J142" s="293"/>
    </row>
    <row r="143" spans="1:10">
      <c r="A143" s="112">
        <v>1</v>
      </c>
      <c r="B143" s="268" t="s">
        <v>244</v>
      </c>
      <c r="C143" s="259"/>
      <c r="D143" s="260"/>
      <c r="E143" s="256" t="s">
        <v>72</v>
      </c>
      <c r="F143" s="257"/>
      <c r="G143" s="268" t="s">
        <v>245</v>
      </c>
      <c r="H143" s="259"/>
      <c r="I143" s="259"/>
      <c r="J143" s="260"/>
    </row>
    <row r="144" spans="1:10">
      <c r="A144" s="112">
        <v>2</v>
      </c>
      <c r="B144" s="268" t="s">
        <v>246</v>
      </c>
      <c r="C144" s="259"/>
      <c r="D144" s="260"/>
      <c r="E144" s="256" t="s">
        <v>73</v>
      </c>
      <c r="F144" s="257"/>
      <c r="G144" s="268" t="s">
        <v>247</v>
      </c>
      <c r="H144" s="259"/>
      <c r="I144" s="259"/>
      <c r="J144" s="260"/>
    </row>
    <row r="145" spans="1:10">
      <c r="A145" s="112">
        <v>3</v>
      </c>
      <c r="B145" s="271" t="s">
        <v>248</v>
      </c>
      <c r="C145" s="272"/>
      <c r="D145" s="273"/>
      <c r="E145" s="256" t="s">
        <v>249</v>
      </c>
      <c r="F145" s="257"/>
      <c r="G145" s="274" t="s">
        <v>250</v>
      </c>
      <c r="H145" s="275"/>
      <c r="I145" s="275"/>
      <c r="J145" s="276"/>
    </row>
    <row r="146" spans="1:10">
      <c r="A146" s="117"/>
      <c r="B146" s="117"/>
      <c r="C146" s="117"/>
      <c r="D146" s="117"/>
      <c r="E146" s="117"/>
      <c r="F146" s="117"/>
      <c r="G146" s="178"/>
      <c r="H146" s="119"/>
      <c r="I146" s="119"/>
      <c r="J146" s="179"/>
    </row>
    <row r="147" spans="1:10" s="177" customFormat="1" ht="57" customHeight="1">
      <c r="A147" s="288" t="s">
        <v>251</v>
      </c>
      <c r="B147" s="289"/>
      <c r="C147" s="289"/>
      <c r="D147" s="289"/>
      <c r="E147" s="289"/>
      <c r="F147" s="289"/>
      <c r="G147" s="289"/>
      <c r="H147" s="289"/>
      <c r="I147" s="289"/>
      <c r="J147" s="290"/>
    </row>
    <row r="148" spans="1:10">
      <c r="A148" s="291" t="s">
        <v>64</v>
      </c>
      <c r="B148" s="292"/>
      <c r="C148" s="292"/>
      <c r="D148" s="293"/>
      <c r="E148" s="291" t="s">
        <v>252</v>
      </c>
      <c r="F148" s="293"/>
      <c r="G148" s="291" t="s">
        <v>54</v>
      </c>
      <c r="H148" s="292"/>
      <c r="I148" s="292"/>
      <c r="J148" s="293"/>
    </row>
    <row r="149" spans="1:10">
      <c r="A149" s="112">
        <v>1</v>
      </c>
      <c r="B149" s="268" t="s">
        <v>253</v>
      </c>
      <c r="C149" s="259"/>
      <c r="D149" s="260"/>
      <c r="E149" s="256"/>
      <c r="F149" s="257"/>
      <c r="G149" s="274" t="s">
        <v>254</v>
      </c>
      <c r="H149" s="275"/>
      <c r="I149" s="275"/>
      <c r="J149" s="276"/>
    </row>
    <row r="150" spans="1:10">
      <c r="A150" s="121">
        <v>2</v>
      </c>
      <c r="B150" s="271" t="s">
        <v>255</v>
      </c>
      <c r="C150" s="272"/>
      <c r="D150" s="273"/>
      <c r="E150" s="256" t="s">
        <v>256</v>
      </c>
      <c r="F150" s="257"/>
      <c r="G150" s="274" t="s">
        <v>257</v>
      </c>
      <c r="H150" s="275"/>
      <c r="I150" s="275"/>
      <c r="J150" s="276"/>
    </row>
    <row r="151" spans="1:10">
      <c r="A151" s="106"/>
      <c r="B151" s="183"/>
      <c r="C151" s="183"/>
      <c r="D151" s="183"/>
      <c r="E151" s="184"/>
      <c r="F151" s="184"/>
      <c r="G151" s="183"/>
      <c r="H151" s="183"/>
      <c r="I151" s="183"/>
      <c r="J151" s="183"/>
    </row>
    <row r="152" spans="1:10" s="177" customFormat="1" ht="57" customHeight="1">
      <c r="A152" s="288" t="s">
        <v>258</v>
      </c>
      <c r="B152" s="289"/>
      <c r="C152" s="289"/>
      <c r="D152" s="289"/>
      <c r="E152" s="289"/>
      <c r="F152" s="289"/>
      <c r="G152" s="289"/>
      <c r="H152" s="289"/>
      <c r="I152" s="289"/>
      <c r="J152" s="290"/>
    </row>
    <row r="153" spans="1:10">
      <c r="A153" s="291" t="s">
        <v>64</v>
      </c>
      <c r="B153" s="292"/>
      <c r="C153" s="292"/>
      <c r="D153" s="293"/>
      <c r="E153" s="291" t="s">
        <v>252</v>
      </c>
      <c r="F153" s="293"/>
      <c r="G153" s="291" t="s">
        <v>54</v>
      </c>
      <c r="H153" s="292"/>
      <c r="I153" s="292"/>
      <c r="J153" s="293"/>
    </row>
    <row r="154" spans="1:10">
      <c r="A154" s="112">
        <v>1</v>
      </c>
      <c r="B154" s="284" t="s">
        <v>259</v>
      </c>
      <c r="C154" s="294"/>
      <c r="D154" s="295"/>
      <c r="E154" s="256">
        <v>0.13</v>
      </c>
      <c r="F154" s="257"/>
      <c r="G154" s="296" t="s">
        <v>308</v>
      </c>
      <c r="H154" s="294"/>
      <c r="I154" s="294"/>
      <c r="J154" s="295"/>
    </row>
    <row r="155" spans="1:10">
      <c r="A155" s="117"/>
      <c r="B155" s="117"/>
      <c r="C155" s="117"/>
      <c r="D155" s="117"/>
      <c r="E155" s="117"/>
      <c r="F155" s="117"/>
      <c r="G155" s="178"/>
      <c r="H155" s="119"/>
      <c r="I155" s="119"/>
      <c r="J155" s="179"/>
    </row>
    <row r="156" spans="1:10" s="177" customFormat="1" ht="57" customHeight="1">
      <c r="A156" s="288" t="s">
        <v>260</v>
      </c>
      <c r="B156" s="289"/>
      <c r="C156" s="289"/>
      <c r="D156" s="289"/>
      <c r="E156" s="289"/>
      <c r="F156" s="289"/>
      <c r="G156" s="289"/>
      <c r="H156" s="289"/>
      <c r="I156" s="289"/>
      <c r="J156" s="290"/>
    </row>
    <row r="157" spans="1:10">
      <c r="A157" s="297" t="s">
        <v>64</v>
      </c>
      <c r="B157" s="298"/>
      <c r="C157" s="298"/>
      <c r="D157" s="299"/>
      <c r="E157" s="297" t="s">
        <v>53</v>
      </c>
      <c r="F157" s="299"/>
      <c r="G157" s="297" t="s">
        <v>54</v>
      </c>
      <c r="H157" s="298"/>
      <c r="I157" s="298"/>
      <c r="J157" s="299"/>
    </row>
    <row r="158" spans="1:10">
      <c r="A158" s="112">
        <v>1</v>
      </c>
      <c r="B158" s="296" t="s">
        <v>314</v>
      </c>
      <c r="C158" s="294"/>
      <c r="D158" s="295"/>
      <c r="E158" s="256" t="s">
        <v>84</v>
      </c>
      <c r="F158" s="257"/>
      <c r="G158" s="287" t="s">
        <v>315</v>
      </c>
      <c r="H158" s="287"/>
      <c r="I158" s="287"/>
      <c r="J158" s="287"/>
    </row>
    <row r="159" spans="1:10">
      <c r="A159" s="112">
        <v>2</v>
      </c>
      <c r="B159" s="278" t="s">
        <v>316</v>
      </c>
      <c r="C159" s="279"/>
      <c r="D159" s="280"/>
      <c r="E159" s="256">
        <v>0.05</v>
      </c>
      <c r="F159" s="257"/>
      <c r="G159" s="281" t="s">
        <v>317</v>
      </c>
      <c r="H159" s="282"/>
      <c r="I159" s="282"/>
      <c r="J159" s="283"/>
    </row>
    <row r="160" spans="1:10">
      <c r="A160" s="112">
        <v>3</v>
      </c>
      <c r="B160" s="284" t="s">
        <v>318</v>
      </c>
      <c r="C160" s="285"/>
      <c r="D160" s="286"/>
      <c r="E160" s="256"/>
      <c r="F160" s="257"/>
      <c r="G160" s="287" t="s">
        <v>309</v>
      </c>
      <c r="H160" s="287"/>
      <c r="I160" s="287"/>
      <c r="J160" s="287"/>
    </row>
    <row r="161" spans="1:10">
      <c r="A161" s="117"/>
      <c r="B161" s="117"/>
      <c r="C161" s="117"/>
      <c r="D161" s="117"/>
      <c r="E161" s="117"/>
      <c r="F161" s="117"/>
      <c r="G161" s="178"/>
      <c r="H161" s="119"/>
      <c r="I161" s="119"/>
      <c r="J161" s="179"/>
    </row>
    <row r="162" spans="1:10" s="177" customFormat="1" ht="57" customHeight="1">
      <c r="A162" s="288" t="s">
        <v>261</v>
      </c>
      <c r="B162" s="289"/>
      <c r="C162" s="289"/>
      <c r="D162" s="289"/>
      <c r="E162" s="289"/>
      <c r="F162" s="289"/>
      <c r="G162" s="289"/>
      <c r="H162" s="289"/>
      <c r="I162" s="289"/>
      <c r="J162" s="290"/>
    </row>
    <row r="163" spans="1:10">
      <c r="A163" s="291" t="s">
        <v>64</v>
      </c>
      <c r="B163" s="292"/>
      <c r="C163" s="292"/>
      <c r="D163" s="293"/>
      <c r="E163" s="291" t="s">
        <v>252</v>
      </c>
      <c r="F163" s="293"/>
      <c r="G163" s="291" t="s">
        <v>54</v>
      </c>
      <c r="H163" s="292"/>
      <c r="I163" s="292"/>
      <c r="J163" s="293"/>
    </row>
    <row r="164" spans="1:10">
      <c r="A164" s="122">
        <v>1</v>
      </c>
      <c r="B164" s="268" t="s">
        <v>98</v>
      </c>
      <c r="C164" s="259"/>
      <c r="D164" s="260"/>
      <c r="E164" s="269"/>
      <c r="F164" s="270"/>
      <c r="G164" s="268" t="s">
        <v>99</v>
      </c>
      <c r="H164" s="259"/>
      <c r="I164" s="259"/>
      <c r="J164" s="260"/>
    </row>
    <row r="165" spans="1:10">
      <c r="A165" s="123">
        <v>2</v>
      </c>
      <c r="B165" s="271" t="s">
        <v>262</v>
      </c>
      <c r="C165" s="272"/>
      <c r="D165" s="273"/>
      <c r="E165" s="269"/>
      <c r="F165" s="270"/>
      <c r="G165" s="274" t="s">
        <v>263</v>
      </c>
      <c r="H165" s="275"/>
      <c r="I165" s="275"/>
      <c r="J165" s="276"/>
    </row>
    <row r="166" spans="1:10">
      <c r="A166" s="122">
        <v>3</v>
      </c>
      <c r="B166" s="268" t="s">
        <v>264</v>
      </c>
      <c r="C166" s="259"/>
      <c r="D166" s="260"/>
      <c r="E166" s="269" t="s">
        <v>265</v>
      </c>
      <c r="F166" s="270"/>
      <c r="G166" s="277" t="s">
        <v>266</v>
      </c>
      <c r="H166" s="277"/>
      <c r="I166" s="277"/>
      <c r="J166" s="277"/>
    </row>
    <row r="167" spans="1:10" ht="63.75" customHeight="1">
      <c r="A167" s="123">
        <v>4</v>
      </c>
      <c r="B167" s="253" t="s">
        <v>310</v>
      </c>
      <c r="C167" s="254"/>
      <c r="D167" s="255"/>
      <c r="E167" s="256">
        <v>0.13</v>
      </c>
      <c r="F167" s="257"/>
      <c r="G167" s="258" t="s">
        <v>267</v>
      </c>
      <c r="H167" s="259"/>
      <c r="I167" s="259"/>
      <c r="J167" s="260"/>
    </row>
    <row r="168" spans="1:10">
      <c r="A168" s="117"/>
      <c r="B168" s="117"/>
      <c r="C168" s="117"/>
      <c r="D168" s="117"/>
      <c r="E168" s="117"/>
      <c r="F168" s="117"/>
      <c r="G168" s="178"/>
      <c r="H168" s="119"/>
      <c r="I168" s="119"/>
      <c r="J168" s="179"/>
    </row>
    <row r="169" spans="1:10" ht="21" thickBot="1">
      <c r="A169" s="185"/>
      <c r="B169" s="185"/>
      <c r="C169" s="185"/>
      <c r="D169" s="185"/>
      <c r="E169" s="185"/>
      <c r="F169" s="185"/>
      <c r="G169" s="186"/>
      <c r="H169" s="124"/>
      <c r="I169" s="124"/>
      <c r="J169" s="187"/>
    </row>
    <row r="170" spans="1:10" ht="21" thickBot="1">
      <c r="A170" s="261" t="s">
        <v>268</v>
      </c>
      <c r="B170" s="262"/>
      <c r="C170" s="262"/>
      <c r="D170" s="262"/>
      <c r="E170" s="125"/>
      <c r="F170" s="262" t="s">
        <v>269</v>
      </c>
      <c r="G170" s="263"/>
      <c r="H170" s="263"/>
      <c r="I170" s="263"/>
      <c r="J170" s="264"/>
    </row>
    <row r="171" spans="1:10">
      <c r="A171" s="185"/>
      <c r="B171" s="185"/>
      <c r="C171" s="185"/>
      <c r="D171" s="185"/>
      <c r="E171" s="126"/>
      <c r="F171" s="185"/>
      <c r="G171" s="186"/>
      <c r="H171" s="124"/>
      <c r="I171" s="124"/>
      <c r="J171" s="188"/>
    </row>
    <row r="172" spans="1:10">
      <c r="A172" s="265"/>
      <c r="B172" s="265"/>
      <c r="C172" s="265"/>
      <c r="D172" s="265"/>
      <c r="E172" s="127"/>
      <c r="F172" s="249"/>
      <c r="G172" s="249"/>
      <c r="H172" s="249"/>
      <c r="I172" s="249"/>
      <c r="J172" s="250"/>
    </row>
    <row r="173" spans="1:10" ht="21" thickBot="1">
      <c r="A173" s="245" t="s">
        <v>270</v>
      </c>
      <c r="B173" s="246"/>
      <c r="C173" s="246"/>
      <c r="D173" s="246"/>
      <c r="E173" s="128">
        <v>1</v>
      </c>
      <c r="F173" s="266" t="s">
        <v>271</v>
      </c>
      <c r="G173" s="266"/>
      <c r="H173" s="266"/>
      <c r="I173" s="266"/>
      <c r="J173" s="267"/>
    </row>
    <row r="174" spans="1:10" ht="21" thickBot="1">
      <c r="A174" s="189"/>
      <c r="B174" s="189"/>
      <c r="C174" s="189"/>
      <c r="D174" s="190"/>
      <c r="E174" s="129"/>
      <c r="F174" s="191"/>
      <c r="G174" s="192"/>
      <c r="H174" s="192"/>
      <c r="I174" s="192"/>
      <c r="J174" s="193"/>
    </row>
    <row r="175" spans="1:10" ht="21" thickBot="1">
      <c r="A175" s="245" t="s">
        <v>272</v>
      </c>
      <c r="B175" s="246"/>
      <c r="C175" s="246"/>
      <c r="D175" s="247"/>
      <c r="E175" s="128">
        <v>2</v>
      </c>
      <c r="F175" s="252" t="s">
        <v>273</v>
      </c>
      <c r="G175" s="249"/>
      <c r="H175" s="249"/>
      <c r="I175" s="249"/>
      <c r="J175" s="250"/>
    </row>
    <row r="176" spans="1:10" ht="21" thickBot="1">
      <c r="A176" s="189"/>
      <c r="B176" s="189"/>
      <c r="C176" s="189"/>
      <c r="D176" s="190"/>
      <c r="E176" s="129"/>
      <c r="F176" s="194"/>
      <c r="G176" s="195"/>
      <c r="H176" s="195"/>
      <c r="I176" s="195"/>
      <c r="J176" s="196"/>
    </row>
    <row r="177" spans="1:10" ht="21" thickBot="1">
      <c r="A177" s="245" t="s">
        <v>274</v>
      </c>
      <c r="B177" s="246"/>
      <c r="C177" s="246"/>
      <c r="D177" s="247"/>
      <c r="E177" s="129">
        <v>3</v>
      </c>
      <c r="F177" s="252" t="s">
        <v>275</v>
      </c>
      <c r="G177" s="249"/>
      <c r="H177" s="249"/>
      <c r="I177" s="249"/>
      <c r="J177" s="250"/>
    </row>
    <row r="178" spans="1:10" ht="21" thickBot="1">
      <c r="A178" s="189"/>
      <c r="B178" s="189"/>
      <c r="C178" s="189"/>
      <c r="D178" s="190"/>
      <c r="E178" s="129"/>
      <c r="F178" s="194"/>
      <c r="G178" s="195"/>
      <c r="H178" s="195"/>
      <c r="I178" s="195"/>
      <c r="J178" s="196"/>
    </row>
    <row r="179" spans="1:10" ht="21" thickBot="1">
      <c r="A179" s="245" t="s">
        <v>276</v>
      </c>
      <c r="B179" s="246"/>
      <c r="C179" s="246"/>
      <c r="D179" s="247"/>
      <c r="E179" s="129">
        <v>4</v>
      </c>
      <c r="F179" s="252" t="s">
        <v>277</v>
      </c>
      <c r="G179" s="249"/>
      <c r="H179" s="249"/>
      <c r="I179" s="249"/>
      <c r="J179" s="250"/>
    </row>
    <row r="180" spans="1:10" ht="21" thickBot="1">
      <c r="A180" s="189"/>
      <c r="B180" s="189"/>
      <c r="C180" s="189"/>
      <c r="D180" s="190"/>
      <c r="E180" s="127"/>
      <c r="F180" s="194"/>
      <c r="G180" s="195"/>
      <c r="H180" s="195"/>
      <c r="I180" s="195"/>
      <c r="J180" s="196"/>
    </row>
    <row r="181" spans="1:10" ht="21" thickBot="1">
      <c r="A181" s="245" t="s">
        <v>278</v>
      </c>
      <c r="B181" s="246"/>
      <c r="C181" s="246"/>
      <c r="D181" s="247"/>
      <c r="E181" s="129">
        <v>5</v>
      </c>
      <c r="F181" s="252" t="s">
        <v>279</v>
      </c>
      <c r="G181" s="249"/>
      <c r="H181" s="249"/>
      <c r="I181" s="249"/>
      <c r="J181" s="250"/>
    </row>
    <row r="182" spans="1:10" ht="21" thickBot="1">
      <c r="A182" s="189"/>
      <c r="B182" s="189"/>
      <c r="C182" s="189"/>
      <c r="D182" s="190"/>
      <c r="E182" s="129"/>
      <c r="F182" s="194"/>
      <c r="G182" s="195"/>
      <c r="H182" s="195"/>
      <c r="I182" s="195"/>
      <c r="J182" s="196"/>
    </row>
    <row r="183" spans="1:10" ht="21" thickBot="1">
      <c r="A183" s="245" t="s">
        <v>280</v>
      </c>
      <c r="B183" s="246"/>
      <c r="C183" s="246"/>
      <c r="D183" s="247"/>
      <c r="E183" s="129">
        <v>6</v>
      </c>
      <c r="F183" s="252" t="s">
        <v>281</v>
      </c>
      <c r="G183" s="249"/>
      <c r="H183" s="249"/>
      <c r="I183" s="249"/>
      <c r="J183" s="250"/>
    </row>
    <row r="184" spans="1:10" ht="21" thickBot="1">
      <c r="A184" s="246"/>
      <c r="B184" s="246"/>
      <c r="C184" s="246"/>
      <c r="D184" s="247"/>
      <c r="E184" s="129"/>
      <c r="F184" s="248"/>
      <c r="G184" s="249"/>
      <c r="H184" s="249"/>
      <c r="I184" s="249"/>
      <c r="J184" s="250"/>
    </row>
    <row r="185" spans="1:10" ht="21" thickBot="1">
      <c r="A185" s="245" t="s">
        <v>282</v>
      </c>
      <c r="B185" s="246"/>
      <c r="C185" s="246"/>
      <c r="D185" s="247"/>
      <c r="E185" s="127">
        <v>7</v>
      </c>
      <c r="F185" s="252" t="s">
        <v>283</v>
      </c>
      <c r="G185" s="249"/>
      <c r="H185" s="249"/>
      <c r="I185" s="249"/>
      <c r="J185" s="250"/>
    </row>
    <row r="186" spans="1:10" ht="21" thickBot="1">
      <c r="A186" s="246"/>
      <c r="B186" s="246"/>
      <c r="C186" s="246"/>
      <c r="D186" s="247"/>
      <c r="E186" s="129"/>
      <c r="F186" s="248"/>
      <c r="G186" s="249"/>
      <c r="H186" s="249"/>
      <c r="I186" s="249"/>
      <c r="J186" s="250"/>
    </row>
    <row r="187" spans="1:10" ht="21" thickBot="1">
      <c r="A187" s="245" t="s">
        <v>284</v>
      </c>
      <c r="B187" s="246"/>
      <c r="C187" s="246"/>
      <c r="D187" s="247"/>
      <c r="E187" s="129">
        <v>8</v>
      </c>
      <c r="F187" s="248" t="s">
        <v>285</v>
      </c>
      <c r="G187" s="249"/>
      <c r="H187" s="249"/>
      <c r="I187" s="249"/>
      <c r="J187" s="250"/>
    </row>
    <row r="188" spans="1:10" ht="21" thickBot="1">
      <c r="A188" s="246"/>
      <c r="B188" s="246"/>
      <c r="C188" s="246"/>
      <c r="D188" s="247"/>
      <c r="E188" s="127"/>
      <c r="F188" s="248"/>
      <c r="G188" s="249"/>
      <c r="H188" s="249"/>
      <c r="I188" s="249"/>
      <c r="J188" s="250"/>
    </row>
    <row r="189" spans="1:10" ht="21" thickBot="1">
      <c r="A189" s="245" t="s">
        <v>286</v>
      </c>
      <c r="B189" s="246"/>
      <c r="C189" s="246"/>
      <c r="D189" s="247"/>
      <c r="E189" s="129">
        <v>9</v>
      </c>
      <c r="F189" s="252" t="s">
        <v>287</v>
      </c>
      <c r="G189" s="249"/>
      <c r="H189" s="249"/>
      <c r="I189" s="249"/>
      <c r="J189" s="250"/>
    </row>
    <row r="190" spans="1:10" ht="21" thickBot="1">
      <c r="A190" s="246"/>
      <c r="B190" s="246"/>
      <c r="C190" s="246"/>
      <c r="D190" s="247"/>
      <c r="E190" s="127"/>
      <c r="F190" s="248"/>
      <c r="G190" s="249"/>
      <c r="H190" s="249"/>
      <c r="I190" s="249"/>
      <c r="J190" s="250"/>
    </row>
    <row r="191" spans="1:10" ht="21" thickBot="1">
      <c r="A191" s="245" t="s">
        <v>288</v>
      </c>
      <c r="B191" s="246"/>
      <c r="C191" s="246"/>
      <c r="D191" s="247"/>
      <c r="E191" s="129">
        <v>10</v>
      </c>
      <c r="F191" s="252" t="s">
        <v>289</v>
      </c>
      <c r="G191" s="249"/>
      <c r="H191" s="249"/>
      <c r="I191" s="249"/>
      <c r="J191" s="250"/>
    </row>
    <row r="192" spans="1:10" ht="21" thickBot="1">
      <c r="A192" s="246"/>
      <c r="B192" s="246"/>
      <c r="C192" s="246"/>
      <c r="D192" s="247"/>
      <c r="E192" s="127"/>
      <c r="F192" s="248"/>
      <c r="G192" s="249"/>
      <c r="H192" s="249"/>
      <c r="I192" s="249"/>
      <c r="J192" s="250"/>
    </row>
    <row r="193" spans="1:10" ht="21" thickBot="1">
      <c r="A193" s="245" t="s">
        <v>290</v>
      </c>
      <c r="B193" s="246"/>
      <c r="C193" s="246"/>
      <c r="D193" s="247"/>
      <c r="E193" s="129">
        <v>11</v>
      </c>
      <c r="F193" s="252" t="s">
        <v>291</v>
      </c>
      <c r="G193" s="249"/>
      <c r="H193" s="249"/>
      <c r="I193" s="249"/>
      <c r="J193" s="250"/>
    </row>
    <row r="194" spans="1:10" ht="21" thickBot="1">
      <c r="A194" s="246"/>
      <c r="B194" s="246"/>
      <c r="C194" s="246"/>
      <c r="D194" s="247"/>
      <c r="E194" s="127"/>
      <c r="F194" s="248"/>
      <c r="G194" s="249"/>
      <c r="H194" s="249"/>
      <c r="I194" s="249"/>
      <c r="J194" s="250"/>
    </row>
    <row r="195" spans="1:10" ht="21" thickBot="1">
      <c r="A195" s="245" t="s">
        <v>292</v>
      </c>
      <c r="B195" s="246"/>
      <c r="C195" s="246"/>
      <c r="D195" s="247"/>
      <c r="E195" s="129">
        <v>12</v>
      </c>
      <c r="F195" s="252" t="s">
        <v>293</v>
      </c>
      <c r="G195" s="249"/>
      <c r="H195" s="249"/>
      <c r="I195" s="249"/>
      <c r="J195" s="250"/>
    </row>
    <row r="196" spans="1:10">
      <c r="A196" s="246"/>
      <c r="B196" s="246"/>
      <c r="C196" s="246"/>
      <c r="D196" s="247"/>
      <c r="E196" s="127"/>
      <c r="F196" s="248"/>
      <c r="G196" s="249"/>
      <c r="H196" s="249"/>
      <c r="I196" s="249"/>
      <c r="J196" s="250"/>
    </row>
    <row r="197" spans="1:10" ht="21" thickBot="1">
      <c r="A197" s="245" t="s">
        <v>294</v>
      </c>
      <c r="B197" s="246"/>
      <c r="C197" s="246"/>
      <c r="D197" s="247"/>
      <c r="E197" s="127">
        <v>13</v>
      </c>
      <c r="F197" s="252" t="s">
        <v>295</v>
      </c>
      <c r="G197" s="249"/>
      <c r="H197" s="249"/>
      <c r="I197" s="249"/>
      <c r="J197" s="250"/>
    </row>
    <row r="198" spans="1:10" ht="21" thickBot="1">
      <c r="A198" s="246"/>
      <c r="B198" s="246"/>
      <c r="C198" s="246"/>
      <c r="D198" s="247"/>
      <c r="E198" s="129"/>
      <c r="F198" s="248"/>
      <c r="G198" s="249"/>
      <c r="H198" s="249"/>
      <c r="I198" s="249"/>
      <c r="J198" s="250"/>
    </row>
    <row r="199" spans="1:10" ht="21" thickBot="1">
      <c r="A199" s="245" t="s">
        <v>296</v>
      </c>
      <c r="B199" s="246"/>
      <c r="C199" s="246"/>
      <c r="D199" s="247"/>
      <c r="E199" s="129">
        <v>14</v>
      </c>
      <c r="F199" s="248" t="s">
        <v>297</v>
      </c>
      <c r="G199" s="249"/>
      <c r="H199" s="249"/>
      <c r="I199" s="249"/>
      <c r="J199" s="250"/>
    </row>
    <row r="200" spans="1:10" ht="21" thickBot="1">
      <c r="A200" s="245"/>
      <c r="B200" s="246"/>
      <c r="C200" s="246"/>
      <c r="D200" s="247"/>
      <c r="E200" s="129"/>
      <c r="F200" s="248"/>
      <c r="G200" s="249"/>
      <c r="H200" s="249"/>
      <c r="I200" s="249"/>
      <c r="J200" s="250"/>
    </row>
    <row r="201" spans="1:10" ht="21" thickBot="1">
      <c r="A201" s="245" t="s">
        <v>298</v>
      </c>
      <c r="B201" s="245"/>
      <c r="C201" s="245"/>
      <c r="D201" s="251"/>
      <c r="E201" s="130">
        <v>15</v>
      </c>
      <c r="F201" s="248" t="s">
        <v>299</v>
      </c>
      <c r="G201" s="249"/>
      <c r="H201" s="249"/>
      <c r="I201" s="249"/>
      <c r="J201" s="250"/>
    </row>
    <row r="202" spans="1:10" ht="21" thickBot="1">
      <c r="A202" s="197"/>
      <c r="B202" s="189"/>
      <c r="C202" s="189"/>
      <c r="D202" s="190"/>
      <c r="E202" s="130"/>
      <c r="F202" s="198"/>
      <c r="G202" s="195"/>
      <c r="H202" s="195"/>
      <c r="I202" s="195"/>
      <c r="J202" s="196"/>
    </row>
    <row r="203" spans="1:10">
      <c r="A203" s="245" t="s">
        <v>300</v>
      </c>
      <c r="B203" s="246"/>
      <c r="C203" s="246"/>
      <c r="D203" s="247"/>
      <c r="E203" s="130">
        <v>16</v>
      </c>
      <c r="F203" s="248" t="s">
        <v>301</v>
      </c>
      <c r="G203" s="249"/>
      <c r="H203" s="249"/>
      <c r="I203" s="249"/>
      <c r="J203" s="250"/>
    </row>
    <row r="204" spans="1:10">
      <c r="A204" s="117"/>
      <c r="B204" s="117"/>
      <c r="C204" s="117"/>
      <c r="D204" s="117"/>
      <c r="E204" s="117"/>
      <c r="F204" s="117"/>
      <c r="G204" s="178"/>
      <c r="H204" s="119"/>
      <c r="I204" s="119"/>
      <c r="J204" s="179"/>
    </row>
    <row r="205" spans="1:10">
      <c r="G205" s="133"/>
    </row>
    <row r="206" spans="1:10">
      <c r="G206" s="133"/>
    </row>
    <row r="207" spans="1:10">
      <c r="G207" s="133"/>
    </row>
    <row r="208" spans="1:10">
      <c r="G208" s="133"/>
    </row>
    <row r="209" spans="7:7">
      <c r="G209" s="133"/>
    </row>
    <row r="210" spans="7:7">
      <c r="G210" s="133"/>
    </row>
    <row r="211" spans="7:7">
      <c r="G211" s="133"/>
    </row>
    <row r="212" spans="7:7">
      <c r="G212" s="133"/>
    </row>
    <row r="213" spans="7:7">
      <c r="G213" s="133"/>
    </row>
    <row r="214" spans="7:7">
      <c r="G214" s="133"/>
    </row>
    <row r="215" spans="7:7">
      <c r="G215" s="133"/>
    </row>
    <row r="216" spans="7:7">
      <c r="G216" s="133"/>
    </row>
    <row r="217" spans="7:7">
      <c r="G217" s="133"/>
    </row>
    <row r="218" spans="7:7">
      <c r="G218" s="133"/>
    </row>
    <row r="219" spans="7:7">
      <c r="G219" s="133"/>
    </row>
    <row r="220" spans="7:7">
      <c r="G220" s="133"/>
    </row>
    <row r="221" spans="7:7">
      <c r="G221" s="133"/>
    </row>
    <row r="222" spans="7:7">
      <c r="G222" s="133"/>
    </row>
    <row r="223" spans="7:7">
      <c r="G223" s="133"/>
    </row>
    <row r="224" spans="7:7">
      <c r="G224" s="133"/>
    </row>
    <row r="225" spans="7:7">
      <c r="G225" s="133"/>
    </row>
    <row r="226" spans="7:7">
      <c r="G226" s="133"/>
    </row>
    <row r="227" spans="7:7">
      <c r="G227" s="133"/>
    </row>
    <row r="228" spans="7:7">
      <c r="G228" s="133"/>
    </row>
    <row r="229" spans="7:7">
      <c r="G229" s="133"/>
    </row>
    <row r="230" spans="7:7">
      <c r="G230" s="133"/>
    </row>
    <row r="231" spans="7:7">
      <c r="G231" s="133"/>
    </row>
    <row r="232" spans="7:7">
      <c r="G232" s="133"/>
    </row>
    <row r="233" spans="7:7">
      <c r="G233" s="133"/>
    </row>
    <row r="234" spans="7:7">
      <c r="G234" s="133"/>
    </row>
    <row r="235" spans="7:7">
      <c r="G235" s="133"/>
    </row>
    <row r="236" spans="7:7">
      <c r="G236" s="133"/>
    </row>
    <row r="237" spans="7:7">
      <c r="G237" s="133"/>
    </row>
    <row r="238" spans="7:7">
      <c r="G238" s="133"/>
    </row>
    <row r="239" spans="7:7">
      <c r="G239" s="133"/>
    </row>
    <row r="240" spans="7:7">
      <c r="G240" s="133"/>
    </row>
    <row r="241" spans="7:7">
      <c r="G241" s="133"/>
    </row>
    <row r="242" spans="7:7">
      <c r="G242" s="133"/>
    </row>
    <row r="243" spans="7:7">
      <c r="G243" s="133"/>
    </row>
    <row r="244" spans="7:7">
      <c r="G244" s="133"/>
    </row>
    <row r="245" spans="7:7">
      <c r="G245" s="133"/>
    </row>
    <row r="246" spans="7:7">
      <c r="G246" s="133"/>
    </row>
    <row r="247" spans="7:7">
      <c r="G247" s="133"/>
    </row>
    <row r="248" spans="7:7">
      <c r="G248" s="133"/>
    </row>
    <row r="249" spans="7:7">
      <c r="G249" s="133"/>
    </row>
    <row r="250" spans="7:7">
      <c r="G250" s="133"/>
    </row>
    <row r="251" spans="7:7">
      <c r="G251" s="133"/>
    </row>
    <row r="252" spans="7:7">
      <c r="G252" s="133"/>
    </row>
    <row r="253" spans="7:7">
      <c r="G253" s="133"/>
    </row>
    <row r="254" spans="7:7">
      <c r="G254" s="133"/>
    </row>
    <row r="255" spans="7:7">
      <c r="G255" s="133"/>
    </row>
    <row r="256" spans="7:7">
      <c r="G256" s="133"/>
    </row>
    <row r="257" spans="7:7">
      <c r="G257" s="133"/>
    </row>
    <row r="258" spans="7:7">
      <c r="G258" s="133"/>
    </row>
    <row r="259" spans="7:7">
      <c r="G259" s="133"/>
    </row>
    <row r="260" spans="7:7">
      <c r="G260" s="133"/>
    </row>
    <row r="261" spans="7:7">
      <c r="G261" s="133"/>
    </row>
    <row r="262" spans="7:7">
      <c r="G262" s="133"/>
    </row>
    <row r="263" spans="7:7">
      <c r="G263" s="133"/>
    </row>
    <row r="264" spans="7:7">
      <c r="G264" s="133"/>
    </row>
    <row r="265" spans="7:7">
      <c r="G265" s="133"/>
    </row>
    <row r="266" spans="7:7">
      <c r="G266" s="133"/>
    </row>
    <row r="267" spans="7:7">
      <c r="G267" s="133"/>
    </row>
    <row r="268" spans="7:7">
      <c r="G268" s="133"/>
    </row>
    <row r="269" spans="7:7">
      <c r="G269" s="133"/>
    </row>
    <row r="270" spans="7:7">
      <c r="G270" s="133"/>
    </row>
    <row r="271" spans="7:7">
      <c r="G271" s="133"/>
    </row>
    <row r="272" spans="7:7">
      <c r="G272" s="133"/>
    </row>
    <row r="273" spans="7:7">
      <c r="G273" s="133"/>
    </row>
    <row r="274" spans="7:7">
      <c r="G274" s="133"/>
    </row>
    <row r="275" spans="7:7">
      <c r="G275" s="133"/>
    </row>
    <row r="276" spans="7:7">
      <c r="G276" s="133"/>
    </row>
    <row r="277" spans="7:7">
      <c r="G277" s="133"/>
    </row>
    <row r="278" spans="7:7">
      <c r="G278" s="133"/>
    </row>
    <row r="279" spans="7:7">
      <c r="G279" s="133"/>
    </row>
    <row r="280" spans="7:7">
      <c r="G280" s="133"/>
    </row>
    <row r="281" spans="7:7">
      <c r="G281" s="133"/>
    </row>
    <row r="282" spans="7:7">
      <c r="G282" s="133"/>
    </row>
    <row r="283" spans="7:7">
      <c r="G283" s="133"/>
    </row>
    <row r="284" spans="7:7">
      <c r="G284" s="133"/>
    </row>
    <row r="285" spans="7:7">
      <c r="G285" s="133"/>
    </row>
    <row r="286" spans="7:7">
      <c r="G286" s="133"/>
    </row>
    <row r="287" spans="7:7">
      <c r="G287" s="133"/>
    </row>
    <row r="288" spans="7:7">
      <c r="G288" s="133"/>
    </row>
    <row r="289" spans="7:7">
      <c r="G289" s="133"/>
    </row>
    <row r="290" spans="7:7">
      <c r="G290" s="133"/>
    </row>
    <row r="291" spans="7:7">
      <c r="G291" s="133"/>
    </row>
    <row r="292" spans="7:7">
      <c r="G292" s="133"/>
    </row>
    <row r="293" spans="7:7">
      <c r="G293" s="133"/>
    </row>
    <row r="294" spans="7:7">
      <c r="G294" s="133"/>
    </row>
    <row r="295" spans="7:7">
      <c r="G295" s="133"/>
    </row>
    <row r="296" spans="7:7">
      <c r="G296" s="133"/>
    </row>
    <row r="297" spans="7:7">
      <c r="G297" s="133"/>
    </row>
    <row r="298" spans="7:7">
      <c r="G298" s="133"/>
    </row>
    <row r="299" spans="7:7">
      <c r="G299" s="133"/>
    </row>
    <row r="300" spans="7:7">
      <c r="G300" s="133"/>
    </row>
    <row r="301" spans="7:7">
      <c r="G301" s="133"/>
    </row>
    <row r="302" spans="7:7">
      <c r="G302" s="133"/>
    </row>
    <row r="303" spans="7:7">
      <c r="G303" s="133"/>
    </row>
    <row r="304" spans="7:7">
      <c r="G304" s="133"/>
    </row>
    <row r="305" spans="7:7">
      <c r="G305" s="133"/>
    </row>
    <row r="306" spans="7:7">
      <c r="G306" s="133"/>
    </row>
    <row r="307" spans="7:7">
      <c r="G307" s="133"/>
    </row>
    <row r="308" spans="7:7">
      <c r="G308" s="133"/>
    </row>
    <row r="309" spans="7:7">
      <c r="G309" s="133"/>
    </row>
    <row r="310" spans="7:7">
      <c r="G310" s="133"/>
    </row>
    <row r="311" spans="7:7">
      <c r="G311" s="133"/>
    </row>
    <row r="312" spans="7:7">
      <c r="G312" s="133"/>
    </row>
    <row r="313" spans="7:7">
      <c r="G313" s="133"/>
    </row>
    <row r="314" spans="7:7">
      <c r="G314" s="133"/>
    </row>
    <row r="315" spans="7:7">
      <c r="G315" s="133"/>
    </row>
    <row r="316" spans="7:7">
      <c r="G316" s="133"/>
    </row>
    <row r="317" spans="7:7">
      <c r="G317" s="133"/>
    </row>
    <row r="318" spans="7:7">
      <c r="G318" s="133"/>
    </row>
    <row r="319" spans="7:7">
      <c r="G319" s="133"/>
    </row>
    <row r="320" spans="7:7">
      <c r="G320" s="133"/>
    </row>
    <row r="321" spans="7:7">
      <c r="G321" s="133"/>
    </row>
    <row r="322" spans="7:7">
      <c r="G322" s="133"/>
    </row>
    <row r="323" spans="7:7">
      <c r="G323" s="133"/>
    </row>
    <row r="324" spans="7:7">
      <c r="G324" s="133"/>
    </row>
    <row r="325" spans="7:7">
      <c r="G325" s="133"/>
    </row>
    <row r="326" spans="7:7">
      <c r="G326" s="133"/>
    </row>
    <row r="327" spans="7:7">
      <c r="G327" s="133"/>
    </row>
    <row r="328" spans="7:7">
      <c r="G328" s="133"/>
    </row>
    <row r="329" spans="7:7">
      <c r="G329" s="133"/>
    </row>
    <row r="330" spans="7:7">
      <c r="G330" s="133"/>
    </row>
    <row r="331" spans="7:7">
      <c r="G331" s="133"/>
    </row>
    <row r="332" spans="7:7">
      <c r="G332" s="133"/>
    </row>
    <row r="333" spans="7:7">
      <c r="G333" s="133"/>
    </row>
    <row r="334" spans="7:7">
      <c r="G334" s="133"/>
    </row>
    <row r="335" spans="7:7">
      <c r="G335" s="133"/>
    </row>
    <row r="336" spans="7:7">
      <c r="G336" s="133"/>
    </row>
    <row r="337" spans="7:7">
      <c r="G337" s="133"/>
    </row>
    <row r="338" spans="7:7">
      <c r="G338" s="133"/>
    </row>
    <row r="339" spans="7:7">
      <c r="G339" s="133"/>
    </row>
    <row r="340" spans="7:7">
      <c r="G340" s="133"/>
    </row>
    <row r="341" spans="7:7">
      <c r="G341" s="133"/>
    </row>
    <row r="342" spans="7:7">
      <c r="G342" s="133"/>
    </row>
    <row r="343" spans="7:7">
      <c r="G343" s="133"/>
    </row>
    <row r="344" spans="7:7">
      <c r="G344" s="133"/>
    </row>
    <row r="345" spans="7:7">
      <c r="G345" s="133"/>
    </row>
    <row r="346" spans="7:7">
      <c r="G346" s="133"/>
    </row>
    <row r="347" spans="7:7">
      <c r="G347" s="133"/>
    </row>
    <row r="348" spans="7:7">
      <c r="G348" s="133"/>
    </row>
    <row r="349" spans="7:7">
      <c r="G349" s="133"/>
    </row>
    <row r="350" spans="7:7">
      <c r="G350" s="133"/>
    </row>
    <row r="351" spans="7:7">
      <c r="G351" s="133"/>
    </row>
    <row r="352" spans="7:7">
      <c r="G352" s="133"/>
    </row>
    <row r="353" spans="7:7">
      <c r="G353" s="133"/>
    </row>
    <row r="354" spans="7:7">
      <c r="G354" s="133"/>
    </row>
    <row r="355" spans="7:7">
      <c r="G355" s="133"/>
    </row>
    <row r="356" spans="7:7">
      <c r="G356" s="133"/>
    </row>
    <row r="357" spans="7:7">
      <c r="G357" s="133"/>
    </row>
    <row r="358" spans="7:7">
      <c r="G358" s="133"/>
    </row>
    <row r="359" spans="7:7">
      <c r="G359" s="133"/>
    </row>
    <row r="360" spans="7:7">
      <c r="G360" s="133"/>
    </row>
    <row r="361" spans="7:7">
      <c r="G361" s="133"/>
    </row>
    <row r="362" spans="7:7">
      <c r="G362" s="133"/>
    </row>
    <row r="363" spans="7:7">
      <c r="G363" s="133"/>
    </row>
    <row r="364" spans="7:7">
      <c r="G364" s="133"/>
    </row>
    <row r="365" spans="7:7">
      <c r="G365" s="133"/>
    </row>
    <row r="366" spans="7:7">
      <c r="G366" s="133"/>
    </row>
    <row r="367" spans="7:7">
      <c r="G367" s="133"/>
    </row>
    <row r="368" spans="7:7">
      <c r="G368" s="133"/>
    </row>
    <row r="369" spans="7:7">
      <c r="G369" s="133"/>
    </row>
    <row r="370" spans="7:7">
      <c r="G370" s="133"/>
    </row>
    <row r="371" spans="7:7">
      <c r="G371" s="133"/>
    </row>
    <row r="372" spans="7:7">
      <c r="G372" s="133"/>
    </row>
    <row r="373" spans="7:7">
      <c r="G373" s="133"/>
    </row>
    <row r="374" spans="7:7">
      <c r="G374" s="133"/>
    </row>
    <row r="375" spans="7:7">
      <c r="G375" s="133"/>
    </row>
    <row r="376" spans="7:7">
      <c r="G376" s="133"/>
    </row>
    <row r="377" spans="7:7">
      <c r="G377" s="133"/>
    </row>
    <row r="378" spans="7:7">
      <c r="G378" s="133"/>
    </row>
    <row r="379" spans="7:7">
      <c r="G379" s="133"/>
    </row>
    <row r="380" spans="7:7">
      <c r="G380" s="133"/>
    </row>
    <row r="381" spans="7:7">
      <c r="G381" s="133"/>
    </row>
    <row r="382" spans="7:7">
      <c r="G382" s="133"/>
    </row>
    <row r="383" spans="7:7">
      <c r="G383" s="133"/>
    </row>
    <row r="384" spans="7:7">
      <c r="G384" s="133"/>
    </row>
    <row r="385" spans="7:7">
      <c r="G385" s="133"/>
    </row>
    <row r="386" spans="7:7">
      <c r="G386" s="133"/>
    </row>
    <row r="387" spans="7:7">
      <c r="G387" s="133"/>
    </row>
    <row r="388" spans="7:7">
      <c r="G388" s="133"/>
    </row>
    <row r="389" spans="7:7">
      <c r="G389" s="133"/>
    </row>
    <row r="390" spans="7:7">
      <c r="G390" s="133"/>
    </row>
    <row r="391" spans="7:7">
      <c r="G391" s="133"/>
    </row>
    <row r="392" spans="7:7">
      <c r="G392" s="133"/>
    </row>
    <row r="393" spans="7:7">
      <c r="G393" s="133"/>
    </row>
    <row r="394" spans="7:7">
      <c r="G394" s="133"/>
    </row>
    <row r="395" spans="7:7">
      <c r="G395" s="133"/>
    </row>
    <row r="396" spans="7:7">
      <c r="G396" s="133"/>
    </row>
    <row r="397" spans="7:7">
      <c r="G397" s="133"/>
    </row>
    <row r="398" spans="7:7">
      <c r="G398" s="133"/>
    </row>
    <row r="399" spans="7:7">
      <c r="G399" s="133"/>
    </row>
    <row r="400" spans="7:7">
      <c r="G400" s="133"/>
    </row>
    <row r="401" spans="7:7">
      <c r="G401" s="133"/>
    </row>
    <row r="402" spans="7:7">
      <c r="G402" s="133"/>
    </row>
    <row r="403" spans="7:7">
      <c r="G403" s="133"/>
    </row>
    <row r="404" spans="7:7">
      <c r="G404" s="133"/>
    </row>
    <row r="405" spans="7:7">
      <c r="G405" s="133"/>
    </row>
    <row r="406" spans="7:7">
      <c r="G406" s="133"/>
    </row>
    <row r="407" spans="7:7">
      <c r="G407" s="133"/>
    </row>
    <row r="408" spans="7:7">
      <c r="G408" s="133"/>
    </row>
    <row r="409" spans="7:7">
      <c r="G409" s="133"/>
    </row>
    <row r="410" spans="7:7">
      <c r="G410" s="133"/>
    </row>
    <row r="411" spans="7:7">
      <c r="G411" s="133"/>
    </row>
    <row r="412" spans="7:7">
      <c r="G412" s="133"/>
    </row>
    <row r="413" spans="7:7">
      <c r="G413" s="133"/>
    </row>
    <row r="414" spans="7:7">
      <c r="G414" s="133"/>
    </row>
    <row r="415" spans="7:7">
      <c r="G415" s="133"/>
    </row>
    <row r="416" spans="7:7">
      <c r="G416" s="133"/>
    </row>
    <row r="417" spans="7:7">
      <c r="G417" s="133"/>
    </row>
    <row r="418" spans="7:7">
      <c r="G418" s="133"/>
    </row>
    <row r="419" spans="7:7">
      <c r="G419" s="133"/>
    </row>
    <row r="420" spans="7:7">
      <c r="G420" s="133"/>
    </row>
    <row r="421" spans="7:7">
      <c r="G421" s="133"/>
    </row>
    <row r="422" spans="7:7">
      <c r="G422" s="133"/>
    </row>
    <row r="423" spans="7:7">
      <c r="G423" s="133"/>
    </row>
    <row r="424" spans="7:7">
      <c r="G424" s="133"/>
    </row>
    <row r="425" spans="7:7">
      <c r="G425" s="133"/>
    </row>
    <row r="426" spans="7:7">
      <c r="G426" s="133"/>
    </row>
    <row r="427" spans="7:7">
      <c r="G427" s="133"/>
    </row>
    <row r="428" spans="7:7">
      <c r="G428" s="133"/>
    </row>
    <row r="429" spans="7:7">
      <c r="G429" s="133"/>
    </row>
    <row r="430" spans="7:7">
      <c r="G430" s="133"/>
    </row>
    <row r="431" spans="7:7">
      <c r="G431" s="133"/>
    </row>
    <row r="432" spans="7:7">
      <c r="G432" s="133"/>
    </row>
    <row r="433" spans="7:7">
      <c r="G433" s="133"/>
    </row>
    <row r="434" spans="7:7">
      <c r="G434" s="133"/>
    </row>
    <row r="435" spans="7:7">
      <c r="G435" s="133"/>
    </row>
    <row r="436" spans="7:7">
      <c r="G436" s="133"/>
    </row>
    <row r="437" spans="7:7">
      <c r="G437" s="133"/>
    </row>
    <row r="438" spans="7:7">
      <c r="G438" s="133"/>
    </row>
    <row r="439" spans="7:7">
      <c r="G439" s="133"/>
    </row>
    <row r="440" spans="7:7">
      <c r="G440" s="133"/>
    </row>
    <row r="441" spans="7:7">
      <c r="G441" s="133"/>
    </row>
    <row r="442" spans="7:7">
      <c r="G442" s="133"/>
    </row>
    <row r="443" spans="7:7">
      <c r="G443" s="133"/>
    </row>
    <row r="444" spans="7:7">
      <c r="G444" s="133"/>
    </row>
    <row r="445" spans="7:7">
      <c r="G445" s="133"/>
    </row>
    <row r="446" spans="7:7">
      <c r="G446" s="133"/>
    </row>
    <row r="447" spans="7:7">
      <c r="G447" s="133"/>
    </row>
    <row r="448" spans="7:7">
      <c r="G448" s="133"/>
    </row>
    <row r="449" spans="7:7">
      <c r="G449" s="133"/>
    </row>
    <row r="450" spans="7:7">
      <c r="G450" s="133"/>
    </row>
    <row r="451" spans="7:7">
      <c r="G451" s="133"/>
    </row>
    <row r="452" spans="7:7">
      <c r="G452" s="133"/>
    </row>
    <row r="453" spans="7:7">
      <c r="G453" s="133"/>
    </row>
    <row r="454" spans="7:7">
      <c r="G454" s="133"/>
    </row>
    <row r="455" spans="7:7">
      <c r="G455" s="133"/>
    </row>
    <row r="456" spans="7:7">
      <c r="G456" s="133"/>
    </row>
    <row r="457" spans="7:7">
      <c r="G457" s="133"/>
    </row>
    <row r="458" spans="7:7">
      <c r="G458" s="133"/>
    </row>
    <row r="459" spans="7:7">
      <c r="G459" s="133"/>
    </row>
    <row r="460" spans="7:7">
      <c r="G460" s="133"/>
    </row>
    <row r="461" spans="7:7">
      <c r="G461" s="133"/>
    </row>
    <row r="462" spans="7:7">
      <c r="G462" s="133"/>
    </row>
    <row r="463" spans="7:7">
      <c r="G463" s="133"/>
    </row>
    <row r="464" spans="7:7">
      <c r="G464" s="133"/>
    </row>
    <row r="465" spans="7:7">
      <c r="G465" s="133"/>
    </row>
    <row r="466" spans="7:7">
      <c r="G466" s="133"/>
    </row>
    <row r="467" spans="7:7">
      <c r="G467" s="133"/>
    </row>
    <row r="468" spans="7:7">
      <c r="G468" s="133"/>
    </row>
    <row r="469" spans="7:7">
      <c r="G469" s="133"/>
    </row>
    <row r="470" spans="7:7">
      <c r="G470" s="133"/>
    </row>
    <row r="471" spans="7:7">
      <c r="G471" s="133"/>
    </row>
    <row r="472" spans="7:7">
      <c r="G472" s="133"/>
    </row>
    <row r="473" spans="7:7">
      <c r="G473" s="133"/>
    </row>
    <row r="474" spans="7:7">
      <c r="G474" s="133"/>
    </row>
    <row r="475" spans="7:7">
      <c r="G475" s="133"/>
    </row>
    <row r="476" spans="7:7">
      <c r="G476" s="133"/>
    </row>
    <row r="477" spans="7:7">
      <c r="G477" s="133"/>
    </row>
    <row r="478" spans="7:7">
      <c r="G478" s="133"/>
    </row>
    <row r="479" spans="7:7">
      <c r="G479" s="133"/>
    </row>
    <row r="480" spans="7:7">
      <c r="G480" s="133"/>
    </row>
    <row r="481" spans="7:7">
      <c r="G481" s="133"/>
    </row>
    <row r="482" spans="7:7">
      <c r="G482" s="133"/>
    </row>
    <row r="483" spans="7:7">
      <c r="G483" s="133"/>
    </row>
    <row r="484" spans="7:7">
      <c r="G484" s="133"/>
    </row>
    <row r="485" spans="7:7">
      <c r="G485" s="133"/>
    </row>
    <row r="486" spans="7:7">
      <c r="G486" s="133"/>
    </row>
    <row r="487" spans="7:7">
      <c r="G487" s="133"/>
    </row>
    <row r="488" spans="7:7">
      <c r="G488" s="133"/>
    </row>
    <row r="489" spans="7:7">
      <c r="G489" s="133"/>
    </row>
    <row r="490" spans="7:7">
      <c r="G490" s="133"/>
    </row>
    <row r="491" spans="7:7">
      <c r="G491" s="133"/>
    </row>
    <row r="492" spans="7:7">
      <c r="G492" s="133"/>
    </row>
    <row r="493" spans="7:7">
      <c r="G493" s="133"/>
    </row>
    <row r="494" spans="7:7">
      <c r="G494" s="133"/>
    </row>
    <row r="495" spans="7:7">
      <c r="G495" s="133"/>
    </row>
    <row r="496" spans="7:7">
      <c r="G496" s="133"/>
    </row>
    <row r="497" spans="7:7">
      <c r="G497" s="133"/>
    </row>
    <row r="498" spans="7:7">
      <c r="G498" s="133"/>
    </row>
    <row r="499" spans="7:7">
      <c r="G499" s="133"/>
    </row>
    <row r="500" spans="7:7">
      <c r="G500" s="133"/>
    </row>
    <row r="501" spans="7:7">
      <c r="G501" s="133"/>
    </row>
    <row r="502" spans="7:7">
      <c r="G502" s="133"/>
    </row>
    <row r="503" spans="7:7">
      <c r="G503" s="133"/>
    </row>
    <row r="504" spans="7:7">
      <c r="G504" s="133"/>
    </row>
    <row r="505" spans="7:7">
      <c r="G505" s="133"/>
    </row>
    <row r="506" spans="7:7">
      <c r="G506" s="133"/>
    </row>
    <row r="507" spans="7:7">
      <c r="G507" s="133"/>
    </row>
    <row r="508" spans="7:7">
      <c r="G508" s="133"/>
    </row>
    <row r="509" spans="7:7">
      <c r="G509" s="133"/>
    </row>
    <row r="510" spans="7:7">
      <c r="G510" s="133"/>
    </row>
    <row r="511" spans="7:7">
      <c r="G511" s="133"/>
    </row>
    <row r="512" spans="7:7">
      <c r="G512" s="133"/>
    </row>
    <row r="513" spans="7:7">
      <c r="G513" s="133"/>
    </row>
    <row r="514" spans="7:7">
      <c r="G514" s="133"/>
    </row>
    <row r="515" spans="7:7">
      <c r="G515" s="133"/>
    </row>
    <row r="516" spans="7:7">
      <c r="G516" s="133"/>
    </row>
    <row r="517" spans="7:7">
      <c r="G517" s="133"/>
    </row>
    <row r="518" spans="7:7">
      <c r="G518" s="133"/>
    </row>
    <row r="519" spans="7:7">
      <c r="G519" s="133"/>
    </row>
    <row r="520" spans="7:7">
      <c r="G520" s="133"/>
    </row>
    <row r="521" spans="7:7">
      <c r="G521" s="133"/>
    </row>
    <row r="522" spans="7:7">
      <c r="G522" s="133"/>
    </row>
    <row r="523" spans="7:7">
      <c r="G523" s="133"/>
    </row>
    <row r="524" spans="7:7">
      <c r="G524" s="133"/>
    </row>
    <row r="525" spans="7:7">
      <c r="G525" s="133"/>
    </row>
    <row r="526" spans="7:7">
      <c r="G526" s="133"/>
    </row>
    <row r="527" spans="7:7">
      <c r="G527" s="133"/>
    </row>
    <row r="528" spans="7:7">
      <c r="G528" s="133"/>
    </row>
    <row r="529" spans="7:7">
      <c r="G529" s="133"/>
    </row>
    <row r="530" spans="7:7">
      <c r="G530" s="133"/>
    </row>
    <row r="531" spans="7:7">
      <c r="G531" s="133"/>
    </row>
    <row r="532" spans="7:7">
      <c r="G532" s="133"/>
    </row>
    <row r="533" spans="7:7">
      <c r="G533" s="133"/>
    </row>
    <row r="534" spans="7:7">
      <c r="G534" s="133"/>
    </row>
    <row r="535" spans="7:7">
      <c r="G535" s="133"/>
    </row>
    <row r="536" spans="7:7">
      <c r="G536" s="133"/>
    </row>
    <row r="537" spans="7:7">
      <c r="G537" s="133"/>
    </row>
    <row r="538" spans="7:7">
      <c r="G538" s="133"/>
    </row>
    <row r="539" spans="7:7">
      <c r="G539" s="133"/>
    </row>
    <row r="540" spans="7:7">
      <c r="G540" s="133"/>
    </row>
    <row r="541" spans="7:7">
      <c r="G541" s="133"/>
    </row>
    <row r="542" spans="7:7">
      <c r="G542" s="133"/>
    </row>
    <row r="543" spans="7:7">
      <c r="G543" s="133"/>
    </row>
    <row r="544" spans="7:7">
      <c r="G544" s="133"/>
    </row>
    <row r="545" spans="7:7">
      <c r="G545" s="133"/>
    </row>
    <row r="546" spans="7:7">
      <c r="G546" s="133"/>
    </row>
    <row r="547" spans="7:7">
      <c r="G547" s="133"/>
    </row>
    <row r="548" spans="7:7">
      <c r="G548" s="133"/>
    </row>
    <row r="549" spans="7:7">
      <c r="G549" s="133"/>
    </row>
    <row r="550" spans="7:7">
      <c r="G550" s="133"/>
    </row>
    <row r="551" spans="7:7">
      <c r="G551" s="133"/>
    </row>
    <row r="552" spans="7:7">
      <c r="G552" s="133"/>
    </row>
    <row r="553" spans="7:7">
      <c r="G553" s="133"/>
    </row>
    <row r="554" spans="7:7">
      <c r="G554" s="133"/>
    </row>
    <row r="555" spans="7:7">
      <c r="G555" s="133"/>
    </row>
    <row r="556" spans="7:7">
      <c r="G556" s="133"/>
    </row>
    <row r="557" spans="7:7">
      <c r="G557" s="133"/>
    </row>
    <row r="558" spans="7:7">
      <c r="G558" s="133"/>
    </row>
    <row r="559" spans="7:7">
      <c r="G559" s="133"/>
    </row>
    <row r="560" spans="7:7">
      <c r="G560" s="133"/>
    </row>
    <row r="561" spans="7:7">
      <c r="G561" s="133"/>
    </row>
    <row r="562" spans="7:7">
      <c r="G562" s="133"/>
    </row>
    <row r="563" spans="7:7">
      <c r="G563" s="133"/>
    </row>
    <row r="564" spans="7:7">
      <c r="G564" s="133"/>
    </row>
    <row r="565" spans="7:7">
      <c r="G565" s="133"/>
    </row>
    <row r="566" spans="7:7">
      <c r="G566" s="133"/>
    </row>
    <row r="567" spans="7:7">
      <c r="G567" s="133"/>
    </row>
    <row r="568" spans="7:7">
      <c r="G568" s="133"/>
    </row>
    <row r="569" spans="7:7">
      <c r="G569" s="133"/>
    </row>
    <row r="570" spans="7:7">
      <c r="G570" s="133"/>
    </row>
    <row r="571" spans="7:7">
      <c r="G571" s="133"/>
    </row>
    <row r="572" spans="7:7">
      <c r="G572" s="133"/>
    </row>
    <row r="573" spans="7:7">
      <c r="G573" s="133"/>
    </row>
    <row r="574" spans="7:7">
      <c r="G574" s="133"/>
    </row>
    <row r="575" spans="7:7">
      <c r="G575" s="133"/>
    </row>
    <row r="576" spans="7:7">
      <c r="G576" s="133"/>
    </row>
    <row r="577" spans="7:7">
      <c r="G577" s="133"/>
    </row>
    <row r="578" spans="7:7">
      <c r="G578" s="133"/>
    </row>
    <row r="579" spans="7:7">
      <c r="G579" s="133"/>
    </row>
    <row r="580" spans="7:7">
      <c r="G580" s="133"/>
    </row>
    <row r="581" spans="7:7">
      <c r="G581" s="133"/>
    </row>
    <row r="582" spans="7:7">
      <c r="G582" s="133"/>
    </row>
    <row r="583" spans="7:7">
      <c r="G583" s="133"/>
    </row>
    <row r="584" spans="7:7">
      <c r="G584" s="133"/>
    </row>
    <row r="585" spans="7:7">
      <c r="G585" s="133"/>
    </row>
    <row r="586" spans="7:7">
      <c r="G586" s="133"/>
    </row>
    <row r="587" spans="7:7">
      <c r="G587" s="133"/>
    </row>
    <row r="588" spans="7:7">
      <c r="G588" s="133"/>
    </row>
    <row r="589" spans="7:7">
      <c r="G589" s="133"/>
    </row>
    <row r="590" spans="7:7">
      <c r="G590" s="133"/>
    </row>
    <row r="591" spans="7:7">
      <c r="G591" s="133"/>
    </row>
    <row r="592" spans="7:7">
      <c r="G592" s="133"/>
    </row>
    <row r="593" spans="7:7">
      <c r="G593" s="133"/>
    </row>
    <row r="594" spans="7:7">
      <c r="G594" s="133"/>
    </row>
    <row r="595" spans="7:7">
      <c r="G595" s="133"/>
    </row>
    <row r="596" spans="7:7">
      <c r="G596" s="133"/>
    </row>
    <row r="597" spans="7:7">
      <c r="G597" s="133"/>
    </row>
    <row r="598" spans="7:7">
      <c r="G598" s="133"/>
    </row>
    <row r="599" spans="7:7">
      <c r="G599" s="133"/>
    </row>
    <row r="600" spans="7:7">
      <c r="G600" s="133"/>
    </row>
    <row r="601" spans="7:7">
      <c r="G601" s="133"/>
    </row>
    <row r="602" spans="7:7">
      <c r="G602" s="133"/>
    </row>
    <row r="603" spans="7:7">
      <c r="G603" s="133"/>
    </row>
    <row r="604" spans="7:7">
      <c r="G604" s="133"/>
    </row>
    <row r="605" spans="7:7">
      <c r="G605" s="133"/>
    </row>
    <row r="606" spans="7:7">
      <c r="G606" s="133"/>
    </row>
    <row r="607" spans="7:7">
      <c r="G607" s="133"/>
    </row>
    <row r="608" spans="7:7">
      <c r="G608" s="133"/>
    </row>
    <row r="609" spans="7:7">
      <c r="G609" s="133"/>
    </row>
    <row r="610" spans="7:7">
      <c r="G610" s="133"/>
    </row>
    <row r="611" spans="7:7">
      <c r="G611" s="133"/>
    </row>
    <row r="612" spans="7:7">
      <c r="G612" s="133"/>
    </row>
    <row r="613" spans="7:7">
      <c r="G613" s="133"/>
    </row>
    <row r="614" spans="7:7">
      <c r="G614" s="133"/>
    </row>
    <row r="615" spans="7:7">
      <c r="G615" s="133"/>
    </row>
    <row r="616" spans="7:7">
      <c r="G616" s="133"/>
    </row>
    <row r="617" spans="7:7">
      <c r="G617" s="133"/>
    </row>
    <row r="618" spans="7:7">
      <c r="G618" s="133"/>
    </row>
    <row r="619" spans="7:7">
      <c r="G619" s="133"/>
    </row>
    <row r="620" spans="7:7">
      <c r="G620" s="133"/>
    </row>
    <row r="621" spans="7:7">
      <c r="G621" s="133"/>
    </row>
    <row r="622" spans="7:7">
      <c r="G622" s="133"/>
    </row>
    <row r="623" spans="7:7">
      <c r="G623" s="133"/>
    </row>
    <row r="624" spans="7:7">
      <c r="G624" s="133"/>
    </row>
    <row r="625" spans="7:7">
      <c r="G625" s="133"/>
    </row>
    <row r="626" spans="7:7">
      <c r="G626" s="133"/>
    </row>
    <row r="627" spans="7:7">
      <c r="G627" s="133"/>
    </row>
    <row r="628" spans="7:7">
      <c r="G628" s="133"/>
    </row>
    <row r="629" spans="7:7">
      <c r="G629" s="133"/>
    </row>
    <row r="630" spans="7:7">
      <c r="G630" s="133"/>
    </row>
    <row r="631" spans="7:7">
      <c r="G631" s="133"/>
    </row>
    <row r="632" spans="7:7">
      <c r="G632" s="133"/>
    </row>
    <row r="633" spans="7:7">
      <c r="G633" s="133"/>
    </row>
    <row r="634" spans="7:7">
      <c r="G634" s="133"/>
    </row>
    <row r="635" spans="7:7">
      <c r="G635" s="133"/>
    </row>
    <row r="636" spans="7:7">
      <c r="G636" s="133"/>
    </row>
    <row r="637" spans="7:7">
      <c r="G637" s="133"/>
    </row>
    <row r="638" spans="7:7">
      <c r="G638" s="133"/>
    </row>
    <row r="639" spans="7:7">
      <c r="G639" s="133"/>
    </row>
    <row r="640" spans="7:7">
      <c r="G640" s="133"/>
    </row>
    <row r="641" spans="7:7">
      <c r="G641" s="133"/>
    </row>
    <row r="642" spans="7:7">
      <c r="G642" s="133"/>
    </row>
    <row r="643" spans="7:7">
      <c r="G643" s="133"/>
    </row>
    <row r="644" spans="7:7">
      <c r="G644" s="133"/>
    </row>
    <row r="645" spans="7:7">
      <c r="G645" s="133"/>
    </row>
    <row r="646" spans="7:7">
      <c r="G646" s="133"/>
    </row>
    <row r="647" spans="7:7">
      <c r="G647" s="133"/>
    </row>
    <row r="648" spans="7:7">
      <c r="G648" s="133"/>
    </row>
    <row r="649" spans="7:7">
      <c r="G649" s="133"/>
    </row>
    <row r="650" spans="7:7">
      <c r="G650" s="133"/>
    </row>
    <row r="651" spans="7:7">
      <c r="G651" s="133"/>
    </row>
    <row r="652" spans="7:7">
      <c r="G652" s="133"/>
    </row>
    <row r="653" spans="7:7">
      <c r="G653" s="133"/>
    </row>
    <row r="654" spans="7:7">
      <c r="G654" s="133"/>
    </row>
    <row r="655" spans="7:7">
      <c r="G655" s="133"/>
    </row>
    <row r="656" spans="7:7">
      <c r="G656" s="133"/>
    </row>
    <row r="657" spans="7:7">
      <c r="G657" s="133"/>
    </row>
    <row r="658" spans="7:7">
      <c r="G658" s="133"/>
    </row>
    <row r="659" spans="7:7">
      <c r="G659" s="133"/>
    </row>
    <row r="660" spans="7:7">
      <c r="G660" s="133"/>
    </row>
    <row r="661" spans="7:7">
      <c r="G661" s="133"/>
    </row>
    <row r="662" spans="7:7">
      <c r="G662" s="133"/>
    </row>
    <row r="663" spans="7:7">
      <c r="G663" s="133"/>
    </row>
    <row r="664" spans="7:7">
      <c r="G664" s="133"/>
    </row>
    <row r="665" spans="7:7">
      <c r="G665" s="133"/>
    </row>
    <row r="666" spans="7:7">
      <c r="G666" s="133"/>
    </row>
    <row r="667" spans="7:7">
      <c r="G667" s="133"/>
    </row>
    <row r="668" spans="7:7">
      <c r="G668" s="133"/>
    </row>
    <row r="669" spans="7:7">
      <c r="G669" s="133"/>
    </row>
    <row r="670" spans="7:7">
      <c r="G670" s="133"/>
    </row>
    <row r="671" spans="7:7">
      <c r="G671" s="133"/>
    </row>
    <row r="672" spans="7:7">
      <c r="G672" s="133"/>
    </row>
    <row r="673" spans="7:7">
      <c r="G673" s="133"/>
    </row>
    <row r="674" spans="7:7">
      <c r="G674" s="133"/>
    </row>
    <row r="675" spans="7:7">
      <c r="G675" s="133"/>
    </row>
    <row r="676" spans="7:7">
      <c r="G676" s="133"/>
    </row>
    <row r="677" spans="7:7">
      <c r="G677" s="133"/>
    </row>
    <row r="678" spans="7:7">
      <c r="G678" s="133"/>
    </row>
    <row r="679" spans="7:7">
      <c r="G679" s="133"/>
    </row>
    <row r="680" spans="7:7">
      <c r="G680" s="133"/>
    </row>
    <row r="681" spans="7:7">
      <c r="G681" s="133"/>
    </row>
    <row r="682" spans="7:7">
      <c r="G682" s="133"/>
    </row>
    <row r="683" spans="7:7">
      <c r="G683" s="133"/>
    </row>
    <row r="684" spans="7:7">
      <c r="G684" s="133"/>
    </row>
    <row r="685" spans="7:7">
      <c r="G685" s="133"/>
    </row>
    <row r="686" spans="7:7">
      <c r="G686" s="133"/>
    </row>
    <row r="687" spans="7:7">
      <c r="G687" s="133"/>
    </row>
    <row r="688" spans="7:7">
      <c r="G688" s="133"/>
    </row>
    <row r="689" spans="7:7">
      <c r="G689" s="133"/>
    </row>
    <row r="690" spans="7:7">
      <c r="G690" s="133"/>
    </row>
    <row r="691" spans="7:7">
      <c r="G691" s="133"/>
    </row>
    <row r="692" spans="7:7">
      <c r="G692" s="133"/>
    </row>
    <row r="693" spans="7:7">
      <c r="G693" s="133"/>
    </row>
    <row r="694" spans="7:7">
      <c r="G694" s="133"/>
    </row>
    <row r="695" spans="7:7">
      <c r="G695" s="133"/>
    </row>
    <row r="696" spans="7:7">
      <c r="G696" s="133"/>
    </row>
    <row r="697" spans="7:7">
      <c r="G697" s="133"/>
    </row>
    <row r="698" spans="7:7">
      <c r="G698" s="133"/>
    </row>
    <row r="699" spans="7:7">
      <c r="G699" s="133"/>
    </row>
    <row r="700" spans="7:7">
      <c r="G700" s="133"/>
    </row>
    <row r="701" spans="7:7">
      <c r="G701" s="133"/>
    </row>
    <row r="702" spans="7:7">
      <c r="G702" s="133"/>
    </row>
    <row r="703" spans="7:7">
      <c r="G703" s="133"/>
    </row>
    <row r="704" spans="7:7">
      <c r="G704" s="133"/>
    </row>
    <row r="705" spans="7:7">
      <c r="G705" s="133"/>
    </row>
    <row r="706" spans="7:7">
      <c r="G706" s="133"/>
    </row>
    <row r="707" spans="7:7">
      <c r="G707" s="133"/>
    </row>
    <row r="708" spans="7:7">
      <c r="G708" s="133"/>
    </row>
    <row r="709" spans="7:7">
      <c r="G709" s="133"/>
    </row>
    <row r="710" spans="7:7">
      <c r="G710" s="133"/>
    </row>
    <row r="711" spans="7:7">
      <c r="G711" s="133"/>
    </row>
    <row r="712" spans="7:7">
      <c r="G712" s="133"/>
    </row>
    <row r="713" spans="7:7">
      <c r="G713" s="133"/>
    </row>
    <row r="714" spans="7:7">
      <c r="G714" s="133"/>
    </row>
    <row r="715" spans="7:7">
      <c r="G715" s="133"/>
    </row>
    <row r="716" spans="7:7">
      <c r="G716" s="133"/>
    </row>
    <row r="717" spans="7:7">
      <c r="G717" s="133"/>
    </row>
    <row r="718" spans="7:7">
      <c r="G718" s="133"/>
    </row>
    <row r="719" spans="7:7">
      <c r="G719" s="133"/>
    </row>
    <row r="720" spans="7:7">
      <c r="G720" s="133"/>
    </row>
    <row r="721" spans="7:7">
      <c r="G721" s="133"/>
    </row>
    <row r="722" spans="7:7">
      <c r="G722" s="133"/>
    </row>
    <row r="723" spans="7:7">
      <c r="G723" s="133"/>
    </row>
    <row r="724" spans="7:7">
      <c r="G724" s="133"/>
    </row>
    <row r="725" spans="7:7">
      <c r="G725" s="133"/>
    </row>
    <row r="726" spans="7:7">
      <c r="G726" s="133"/>
    </row>
    <row r="727" spans="7:7">
      <c r="G727" s="133"/>
    </row>
    <row r="728" spans="7:7">
      <c r="G728" s="133"/>
    </row>
    <row r="729" spans="7:7">
      <c r="G729" s="133"/>
    </row>
    <row r="730" spans="7:7">
      <c r="G730" s="133"/>
    </row>
    <row r="731" spans="7:7">
      <c r="G731" s="133"/>
    </row>
    <row r="732" spans="7:7">
      <c r="G732" s="133"/>
    </row>
    <row r="733" spans="7:7">
      <c r="G733" s="133"/>
    </row>
    <row r="734" spans="7:7">
      <c r="G734" s="133"/>
    </row>
    <row r="735" spans="7:7">
      <c r="G735" s="133"/>
    </row>
    <row r="736" spans="7:7">
      <c r="G736" s="133"/>
    </row>
    <row r="737" spans="7:7">
      <c r="G737" s="133"/>
    </row>
    <row r="738" spans="7:7">
      <c r="G738" s="133"/>
    </row>
    <row r="739" spans="7:7">
      <c r="G739" s="133"/>
    </row>
    <row r="740" spans="7:7">
      <c r="G740" s="133"/>
    </row>
    <row r="741" spans="7:7">
      <c r="G741" s="133"/>
    </row>
    <row r="742" spans="7:7">
      <c r="G742" s="133"/>
    </row>
    <row r="743" spans="7:7">
      <c r="G743" s="133"/>
    </row>
    <row r="744" spans="7:7">
      <c r="G744" s="133"/>
    </row>
    <row r="745" spans="7:7">
      <c r="G745" s="133"/>
    </row>
    <row r="746" spans="7:7">
      <c r="G746" s="133"/>
    </row>
    <row r="747" spans="7:7">
      <c r="G747" s="133"/>
    </row>
    <row r="748" spans="7:7">
      <c r="G748" s="133"/>
    </row>
    <row r="749" spans="7:7">
      <c r="G749" s="133"/>
    </row>
    <row r="750" spans="7:7">
      <c r="G750" s="133"/>
    </row>
    <row r="751" spans="7:7">
      <c r="G751" s="133"/>
    </row>
    <row r="752" spans="7:7">
      <c r="G752" s="133"/>
    </row>
    <row r="753" spans="7:7">
      <c r="G753" s="133"/>
    </row>
    <row r="754" spans="7:7">
      <c r="G754" s="133"/>
    </row>
    <row r="755" spans="7:7">
      <c r="G755" s="133"/>
    </row>
    <row r="756" spans="7:7">
      <c r="G756" s="133"/>
    </row>
    <row r="757" spans="7:7">
      <c r="G757" s="133"/>
    </row>
    <row r="758" spans="7:7">
      <c r="G758" s="133"/>
    </row>
    <row r="759" spans="7:7">
      <c r="G759" s="133"/>
    </row>
    <row r="760" spans="7:7">
      <c r="G760" s="133"/>
    </row>
    <row r="761" spans="7:7">
      <c r="G761" s="133"/>
    </row>
    <row r="762" spans="7:7">
      <c r="G762" s="133"/>
    </row>
    <row r="763" spans="7:7">
      <c r="G763" s="133"/>
    </row>
    <row r="764" spans="7:7">
      <c r="G764" s="133"/>
    </row>
    <row r="765" spans="7:7">
      <c r="G765" s="133"/>
    </row>
    <row r="766" spans="7:7">
      <c r="G766" s="133"/>
    </row>
    <row r="767" spans="7:7">
      <c r="G767" s="133"/>
    </row>
    <row r="768" spans="7:7">
      <c r="G768" s="133"/>
    </row>
    <row r="769" spans="7:7">
      <c r="G769" s="133"/>
    </row>
    <row r="770" spans="7:7">
      <c r="G770" s="133"/>
    </row>
    <row r="771" spans="7:7">
      <c r="G771" s="133"/>
    </row>
    <row r="772" spans="7:7">
      <c r="G772" s="133"/>
    </row>
    <row r="773" spans="7:7">
      <c r="G773" s="133"/>
    </row>
    <row r="774" spans="7:7">
      <c r="G774" s="133"/>
    </row>
    <row r="775" spans="7:7">
      <c r="G775" s="133"/>
    </row>
    <row r="776" spans="7:7">
      <c r="G776" s="133"/>
    </row>
    <row r="777" spans="7:7">
      <c r="G777" s="133"/>
    </row>
    <row r="778" spans="7:7">
      <c r="G778" s="133"/>
    </row>
    <row r="779" spans="7:7">
      <c r="G779" s="133"/>
    </row>
    <row r="780" spans="7:7">
      <c r="G780" s="133"/>
    </row>
    <row r="781" spans="7:7">
      <c r="G781" s="133"/>
    </row>
    <row r="782" spans="7:7">
      <c r="G782" s="133"/>
    </row>
    <row r="783" spans="7:7">
      <c r="G783" s="133"/>
    </row>
    <row r="784" spans="7:7">
      <c r="G784" s="133"/>
    </row>
    <row r="785" spans="7:7">
      <c r="G785" s="133"/>
    </row>
    <row r="786" spans="7:7">
      <c r="G786" s="133"/>
    </row>
    <row r="787" spans="7:7">
      <c r="G787" s="133"/>
    </row>
    <row r="788" spans="7:7">
      <c r="G788" s="133"/>
    </row>
    <row r="789" spans="7:7">
      <c r="G789" s="133"/>
    </row>
    <row r="790" spans="7:7">
      <c r="G790" s="133"/>
    </row>
    <row r="791" spans="7:7">
      <c r="G791" s="133"/>
    </row>
    <row r="792" spans="7:7">
      <c r="G792" s="133"/>
    </row>
    <row r="793" spans="7:7">
      <c r="G793" s="133"/>
    </row>
    <row r="794" spans="7:7">
      <c r="G794" s="133"/>
    </row>
    <row r="795" spans="7:7">
      <c r="G795" s="133"/>
    </row>
    <row r="796" spans="7:7">
      <c r="G796" s="133"/>
    </row>
    <row r="797" spans="7:7">
      <c r="G797" s="133"/>
    </row>
    <row r="798" spans="7:7">
      <c r="G798" s="133"/>
    </row>
    <row r="799" spans="7:7">
      <c r="G799" s="133"/>
    </row>
    <row r="800" spans="7:7">
      <c r="G800" s="133"/>
    </row>
    <row r="801" spans="7:7">
      <c r="G801" s="133"/>
    </row>
    <row r="802" spans="7:7">
      <c r="G802" s="133"/>
    </row>
    <row r="803" spans="7:7">
      <c r="G803" s="133"/>
    </row>
    <row r="804" spans="7:7">
      <c r="G804" s="133"/>
    </row>
    <row r="805" spans="7:7">
      <c r="G805" s="133"/>
    </row>
    <row r="806" spans="7:7">
      <c r="G806" s="133"/>
    </row>
    <row r="807" spans="7:7">
      <c r="G807" s="133"/>
    </row>
    <row r="808" spans="7:7">
      <c r="G808" s="133"/>
    </row>
    <row r="809" spans="7:7">
      <c r="G809" s="133"/>
    </row>
    <row r="810" spans="7:7">
      <c r="G810" s="133"/>
    </row>
    <row r="811" spans="7:7">
      <c r="G811" s="133"/>
    </row>
    <row r="812" spans="7:7">
      <c r="G812" s="133"/>
    </row>
    <row r="813" spans="7:7">
      <c r="G813" s="133"/>
    </row>
    <row r="814" spans="7:7">
      <c r="G814" s="133"/>
    </row>
    <row r="815" spans="7:7">
      <c r="G815" s="133"/>
    </row>
    <row r="816" spans="7:7">
      <c r="G816" s="133"/>
    </row>
    <row r="817" spans="7:7">
      <c r="G817" s="133"/>
    </row>
    <row r="818" spans="7:7">
      <c r="G818" s="133"/>
    </row>
    <row r="819" spans="7:7">
      <c r="G819" s="133"/>
    </row>
    <row r="820" spans="7:7">
      <c r="G820" s="133"/>
    </row>
    <row r="821" spans="7:7">
      <c r="G821" s="133"/>
    </row>
    <row r="822" spans="7:7">
      <c r="G822" s="133"/>
    </row>
    <row r="823" spans="7:7">
      <c r="G823" s="133"/>
    </row>
    <row r="824" spans="7:7">
      <c r="G824" s="133"/>
    </row>
    <row r="825" spans="7:7">
      <c r="G825" s="133"/>
    </row>
    <row r="826" spans="7:7">
      <c r="G826" s="133"/>
    </row>
    <row r="827" spans="7:7">
      <c r="G827" s="133"/>
    </row>
    <row r="828" spans="7:7">
      <c r="G828" s="133"/>
    </row>
    <row r="829" spans="7:7">
      <c r="G829" s="133"/>
    </row>
    <row r="830" spans="7:7">
      <c r="G830" s="133"/>
    </row>
    <row r="831" spans="7:7">
      <c r="G831" s="133"/>
    </row>
    <row r="832" spans="7:7">
      <c r="G832" s="133"/>
    </row>
    <row r="833" spans="7:7">
      <c r="G833" s="133"/>
    </row>
    <row r="834" spans="7:7">
      <c r="G834" s="133"/>
    </row>
    <row r="835" spans="7:7">
      <c r="G835" s="133"/>
    </row>
    <row r="836" spans="7:7">
      <c r="G836" s="133"/>
    </row>
    <row r="837" spans="7:7">
      <c r="G837" s="133"/>
    </row>
    <row r="838" spans="7:7">
      <c r="G838" s="133"/>
    </row>
    <row r="839" spans="7:7">
      <c r="G839" s="133"/>
    </row>
    <row r="840" spans="7:7">
      <c r="G840" s="133"/>
    </row>
    <row r="841" spans="7:7">
      <c r="G841" s="133"/>
    </row>
    <row r="842" spans="7:7">
      <c r="G842" s="133"/>
    </row>
    <row r="843" spans="7:7">
      <c r="G843" s="133"/>
    </row>
    <row r="844" spans="7:7">
      <c r="G844" s="133"/>
    </row>
    <row r="845" spans="7:7">
      <c r="G845" s="133"/>
    </row>
    <row r="846" spans="7:7">
      <c r="G846" s="133"/>
    </row>
    <row r="847" spans="7:7">
      <c r="G847" s="133"/>
    </row>
    <row r="848" spans="7:7">
      <c r="G848" s="133"/>
    </row>
    <row r="849" spans="7:7">
      <c r="G849" s="133"/>
    </row>
    <row r="850" spans="7:7">
      <c r="G850" s="133"/>
    </row>
    <row r="851" spans="7:7">
      <c r="G851" s="133"/>
    </row>
    <row r="852" spans="7:7">
      <c r="G852" s="133"/>
    </row>
    <row r="853" spans="7:7">
      <c r="G853" s="133"/>
    </row>
    <row r="854" spans="7:7">
      <c r="G854" s="133"/>
    </row>
    <row r="855" spans="7:7">
      <c r="G855" s="133"/>
    </row>
    <row r="856" spans="7:7">
      <c r="G856" s="133"/>
    </row>
    <row r="857" spans="7:7">
      <c r="G857" s="133"/>
    </row>
    <row r="858" spans="7:7">
      <c r="G858" s="133"/>
    </row>
    <row r="859" spans="7:7">
      <c r="G859" s="133"/>
    </row>
    <row r="860" spans="7:7">
      <c r="G860" s="133"/>
    </row>
    <row r="861" spans="7:7">
      <c r="G861" s="133"/>
    </row>
    <row r="862" spans="7:7">
      <c r="G862" s="133"/>
    </row>
    <row r="863" spans="7:7">
      <c r="G863" s="133"/>
    </row>
    <row r="864" spans="7:7">
      <c r="G864" s="133"/>
    </row>
    <row r="865" spans="7:7">
      <c r="G865" s="133"/>
    </row>
    <row r="866" spans="7:7">
      <c r="G866" s="133"/>
    </row>
    <row r="867" spans="7:7">
      <c r="G867" s="133"/>
    </row>
    <row r="868" spans="7:7">
      <c r="G868" s="133"/>
    </row>
    <row r="869" spans="7:7">
      <c r="G869" s="133"/>
    </row>
    <row r="870" spans="7:7">
      <c r="G870" s="133"/>
    </row>
    <row r="871" spans="7:7">
      <c r="G871" s="133"/>
    </row>
    <row r="872" spans="7:7">
      <c r="G872" s="133"/>
    </row>
    <row r="873" spans="7:7">
      <c r="G873" s="133"/>
    </row>
    <row r="874" spans="7:7">
      <c r="G874" s="133"/>
    </row>
    <row r="875" spans="7:7">
      <c r="G875" s="133"/>
    </row>
    <row r="876" spans="7:7">
      <c r="G876" s="133"/>
    </row>
    <row r="877" spans="7:7">
      <c r="G877" s="133"/>
    </row>
    <row r="878" spans="7:7">
      <c r="G878" s="133"/>
    </row>
    <row r="879" spans="7:7">
      <c r="G879" s="133"/>
    </row>
    <row r="880" spans="7:7">
      <c r="G880" s="133"/>
    </row>
    <row r="881" spans="7:7">
      <c r="G881" s="133"/>
    </row>
    <row r="882" spans="7:7">
      <c r="G882" s="133"/>
    </row>
    <row r="883" spans="7:7">
      <c r="G883" s="133"/>
    </row>
    <row r="884" spans="7:7">
      <c r="G884" s="133"/>
    </row>
    <row r="885" spans="7:7">
      <c r="G885" s="133"/>
    </row>
    <row r="886" spans="7:7">
      <c r="G886" s="133"/>
    </row>
    <row r="887" spans="7:7">
      <c r="G887" s="133"/>
    </row>
    <row r="888" spans="7:7">
      <c r="G888" s="133"/>
    </row>
    <row r="889" spans="7:7">
      <c r="G889" s="133"/>
    </row>
    <row r="890" spans="7:7">
      <c r="G890" s="133"/>
    </row>
    <row r="891" spans="7:7">
      <c r="G891" s="133"/>
    </row>
    <row r="892" spans="7:7">
      <c r="G892" s="133"/>
    </row>
    <row r="893" spans="7:7">
      <c r="G893" s="133"/>
    </row>
    <row r="894" spans="7:7">
      <c r="G894" s="133"/>
    </row>
    <row r="895" spans="7:7">
      <c r="G895" s="133"/>
    </row>
    <row r="896" spans="7:7">
      <c r="G896" s="133"/>
    </row>
    <row r="897" spans="7:7">
      <c r="G897" s="133"/>
    </row>
    <row r="898" spans="7:7">
      <c r="G898" s="133"/>
    </row>
    <row r="899" spans="7:7">
      <c r="G899" s="133"/>
    </row>
    <row r="900" spans="7:7">
      <c r="G900" s="133"/>
    </row>
    <row r="901" spans="7:7">
      <c r="G901" s="133"/>
    </row>
    <row r="902" spans="7:7">
      <c r="G902" s="133"/>
    </row>
    <row r="903" spans="7:7">
      <c r="G903" s="133"/>
    </row>
    <row r="904" spans="7:7">
      <c r="G904" s="133"/>
    </row>
    <row r="905" spans="7:7">
      <c r="G905" s="133"/>
    </row>
    <row r="906" spans="7:7">
      <c r="G906" s="133"/>
    </row>
    <row r="907" spans="7:7">
      <c r="G907" s="133"/>
    </row>
    <row r="908" spans="7:7">
      <c r="G908" s="133"/>
    </row>
    <row r="909" spans="7:7">
      <c r="G909" s="133"/>
    </row>
    <row r="910" spans="7:7">
      <c r="G910" s="133"/>
    </row>
    <row r="911" spans="7:7">
      <c r="G911" s="133"/>
    </row>
    <row r="912" spans="7:7">
      <c r="G912" s="133"/>
    </row>
    <row r="913" spans="7:7">
      <c r="G913" s="133"/>
    </row>
    <row r="914" spans="7:7">
      <c r="G914" s="133"/>
    </row>
    <row r="915" spans="7:7">
      <c r="G915" s="133"/>
    </row>
    <row r="916" spans="7:7">
      <c r="G916" s="133"/>
    </row>
    <row r="917" spans="7:7">
      <c r="G917" s="133"/>
    </row>
    <row r="918" spans="7:7">
      <c r="G918" s="133"/>
    </row>
    <row r="919" spans="7:7">
      <c r="G919" s="133"/>
    </row>
    <row r="920" spans="7:7">
      <c r="G920" s="133"/>
    </row>
    <row r="921" spans="7:7">
      <c r="G921" s="133"/>
    </row>
    <row r="922" spans="7:7">
      <c r="G922" s="133"/>
    </row>
    <row r="923" spans="7:7">
      <c r="G923" s="133"/>
    </row>
    <row r="924" spans="7:7">
      <c r="G924" s="133"/>
    </row>
    <row r="925" spans="7:7">
      <c r="G925" s="133"/>
    </row>
    <row r="926" spans="7:7">
      <c r="G926" s="133"/>
    </row>
    <row r="927" spans="7:7">
      <c r="G927" s="133"/>
    </row>
    <row r="928" spans="7:7">
      <c r="G928" s="133"/>
    </row>
    <row r="929" spans="7:7">
      <c r="G929" s="133"/>
    </row>
    <row r="930" spans="7:7">
      <c r="G930" s="133"/>
    </row>
    <row r="931" spans="7:7">
      <c r="G931" s="133"/>
    </row>
    <row r="932" spans="7:7">
      <c r="G932" s="133"/>
    </row>
    <row r="933" spans="7:7">
      <c r="G933" s="133"/>
    </row>
    <row r="934" spans="7:7">
      <c r="G934" s="133"/>
    </row>
    <row r="935" spans="7:7">
      <c r="G935" s="133"/>
    </row>
    <row r="936" spans="7:7">
      <c r="G936" s="133"/>
    </row>
    <row r="937" spans="7:7">
      <c r="G937" s="133"/>
    </row>
    <row r="938" spans="7:7">
      <c r="G938" s="133"/>
    </row>
    <row r="939" spans="7:7">
      <c r="G939" s="133"/>
    </row>
    <row r="940" spans="7:7">
      <c r="G940" s="133"/>
    </row>
    <row r="941" spans="7:7">
      <c r="G941" s="133"/>
    </row>
    <row r="942" spans="7:7">
      <c r="G942" s="133"/>
    </row>
    <row r="943" spans="7:7">
      <c r="G943" s="133"/>
    </row>
    <row r="944" spans="7:7">
      <c r="G944" s="133"/>
    </row>
    <row r="945" spans="7:7">
      <c r="G945" s="133"/>
    </row>
    <row r="946" spans="7:7">
      <c r="G946" s="133"/>
    </row>
    <row r="947" spans="7:7">
      <c r="G947" s="133"/>
    </row>
    <row r="948" spans="7:7">
      <c r="G948" s="133"/>
    </row>
    <row r="949" spans="7:7">
      <c r="G949" s="133"/>
    </row>
    <row r="950" spans="7:7">
      <c r="G950" s="133"/>
    </row>
    <row r="951" spans="7:7">
      <c r="G951" s="133"/>
    </row>
    <row r="952" spans="7:7">
      <c r="G952" s="133"/>
    </row>
    <row r="953" spans="7:7">
      <c r="G953" s="133"/>
    </row>
    <row r="954" spans="7:7">
      <c r="G954" s="133"/>
    </row>
    <row r="955" spans="7:7">
      <c r="G955" s="133"/>
    </row>
    <row r="956" spans="7:7">
      <c r="G956" s="133"/>
    </row>
    <row r="957" spans="7:7">
      <c r="G957" s="133"/>
    </row>
    <row r="958" spans="7:7">
      <c r="G958" s="133"/>
    </row>
    <row r="959" spans="7:7">
      <c r="G959" s="133"/>
    </row>
    <row r="960" spans="7:7">
      <c r="G960" s="133"/>
    </row>
    <row r="961" spans="7:7">
      <c r="G961" s="133"/>
    </row>
    <row r="962" spans="7:7">
      <c r="G962" s="133"/>
    </row>
    <row r="963" spans="7:7">
      <c r="G963" s="133"/>
    </row>
    <row r="964" spans="7:7">
      <c r="G964" s="133"/>
    </row>
    <row r="965" spans="7:7">
      <c r="G965" s="133"/>
    </row>
    <row r="966" spans="7:7">
      <c r="G966" s="133"/>
    </row>
    <row r="967" spans="7:7">
      <c r="G967" s="133"/>
    </row>
    <row r="968" spans="7:7">
      <c r="G968" s="133"/>
    </row>
    <row r="969" spans="7:7">
      <c r="G969" s="133"/>
    </row>
    <row r="970" spans="7:7">
      <c r="G970" s="133"/>
    </row>
    <row r="971" spans="7:7">
      <c r="G971" s="133"/>
    </row>
    <row r="972" spans="7:7">
      <c r="G972" s="133"/>
    </row>
    <row r="973" spans="7:7">
      <c r="G973" s="133"/>
    </row>
    <row r="974" spans="7:7">
      <c r="G974" s="133"/>
    </row>
    <row r="975" spans="7:7">
      <c r="G975" s="133"/>
    </row>
    <row r="976" spans="7:7">
      <c r="G976" s="133"/>
    </row>
    <row r="977" spans="7:7">
      <c r="G977" s="133"/>
    </row>
    <row r="978" spans="7:7">
      <c r="G978" s="133"/>
    </row>
    <row r="979" spans="7:7">
      <c r="G979" s="133"/>
    </row>
    <row r="980" spans="7:7">
      <c r="G980" s="133"/>
    </row>
    <row r="981" spans="7:7">
      <c r="G981" s="133"/>
    </row>
    <row r="982" spans="7:7">
      <c r="G982" s="133"/>
    </row>
    <row r="983" spans="7:7">
      <c r="G983" s="133"/>
    </row>
    <row r="984" spans="7:7">
      <c r="G984" s="133"/>
    </row>
    <row r="985" spans="7:7">
      <c r="G985" s="133"/>
    </row>
    <row r="986" spans="7:7">
      <c r="G986" s="133"/>
    </row>
    <row r="987" spans="7:7">
      <c r="G987" s="133"/>
    </row>
    <row r="988" spans="7:7">
      <c r="G988" s="133"/>
    </row>
    <row r="989" spans="7:7">
      <c r="G989" s="133"/>
    </row>
    <row r="990" spans="7:7">
      <c r="G990" s="133"/>
    </row>
    <row r="991" spans="7:7">
      <c r="G991" s="133"/>
    </row>
    <row r="992" spans="7:7">
      <c r="G992" s="133"/>
    </row>
    <row r="993" spans="7:7">
      <c r="G993" s="133"/>
    </row>
    <row r="994" spans="7:7">
      <c r="G994" s="133"/>
    </row>
    <row r="995" spans="7:7">
      <c r="G995" s="133"/>
    </row>
    <row r="996" spans="7:7">
      <c r="G996" s="133"/>
    </row>
    <row r="997" spans="7:7">
      <c r="G997" s="133"/>
    </row>
    <row r="998" spans="7:7">
      <c r="G998" s="133"/>
    </row>
    <row r="999" spans="7:7">
      <c r="G999" s="133"/>
    </row>
    <row r="1000" spans="7:7">
      <c r="G1000" s="133"/>
    </row>
    <row r="1001" spans="7:7">
      <c r="G1001" s="133"/>
    </row>
    <row r="1002" spans="7:7">
      <c r="G1002" s="133"/>
    </row>
    <row r="1003" spans="7:7">
      <c r="G1003" s="133"/>
    </row>
    <row r="1004" spans="7:7">
      <c r="G1004" s="133"/>
    </row>
    <row r="1005" spans="7:7">
      <c r="G1005" s="133"/>
    </row>
    <row r="1006" spans="7:7">
      <c r="G1006" s="133"/>
    </row>
    <row r="1007" spans="7:7">
      <c r="G1007" s="133"/>
    </row>
    <row r="1008" spans="7:7">
      <c r="G1008" s="133"/>
    </row>
    <row r="1009" spans="7:7">
      <c r="G1009" s="133"/>
    </row>
    <row r="1010" spans="7:7">
      <c r="G1010" s="133"/>
    </row>
    <row r="1011" spans="7:7">
      <c r="G1011" s="133"/>
    </row>
    <row r="1012" spans="7:7">
      <c r="G1012" s="133"/>
    </row>
    <row r="1013" spans="7:7">
      <c r="G1013" s="133"/>
    </row>
    <row r="1014" spans="7:7">
      <c r="G1014" s="133"/>
    </row>
    <row r="1015" spans="7:7">
      <c r="G1015" s="133"/>
    </row>
    <row r="1016" spans="7:7">
      <c r="G1016" s="133"/>
    </row>
    <row r="1017" spans="7:7">
      <c r="G1017" s="133"/>
    </row>
    <row r="1018" spans="7:7">
      <c r="G1018" s="133"/>
    </row>
    <row r="1019" spans="7:7">
      <c r="G1019" s="133"/>
    </row>
    <row r="1020" spans="7:7">
      <c r="G1020" s="133"/>
    </row>
    <row r="1021" spans="7:7">
      <c r="G1021" s="133"/>
    </row>
    <row r="1022" spans="7:7">
      <c r="G1022" s="133"/>
    </row>
    <row r="1023" spans="7:7">
      <c r="G1023" s="133"/>
    </row>
    <row r="1024" spans="7:7">
      <c r="G1024" s="133"/>
    </row>
    <row r="1025" spans="7:7">
      <c r="G1025" s="133"/>
    </row>
    <row r="1026" spans="7:7">
      <c r="G1026" s="133"/>
    </row>
    <row r="1027" spans="7:7">
      <c r="G1027" s="133"/>
    </row>
    <row r="1028" spans="7:7">
      <c r="G1028" s="133"/>
    </row>
    <row r="1029" spans="7:7">
      <c r="G1029" s="133"/>
    </row>
    <row r="1030" spans="7:7">
      <c r="G1030" s="133"/>
    </row>
    <row r="1031" spans="7:7">
      <c r="G1031" s="133"/>
    </row>
    <row r="1032" spans="7:7">
      <c r="G1032" s="133"/>
    </row>
    <row r="1033" spans="7:7">
      <c r="G1033" s="133"/>
    </row>
    <row r="1034" spans="7:7">
      <c r="G1034" s="133"/>
    </row>
    <row r="1035" spans="7:7">
      <c r="G1035" s="133"/>
    </row>
    <row r="1036" spans="7:7">
      <c r="G1036" s="133"/>
    </row>
    <row r="1037" spans="7:7">
      <c r="G1037" s="133"/>
    </row>
    <row r="1038" spans="7:7">
      <c r="G1038" s="133"/>
    </row>
    <row r="1039" spans="7:7">
      <c r="G1039" s="133"/>
    </row>
    <row r="1040" spans="7:7">
      <c r="G1040" s="133"/>
    </row>
    <row r="1041" spans="7:7">
      <c r="G1041" s="133"/>
    </row>
    <row r="1042" spans="7:7">
      <c r="G1042" s="133"/>
    </row>
    <row r="1043" spans="7:7">
      <c r="G1043" s="133"/>
    </row>
    <row r="1044" spans="7:7">
      <c r="G1044" s="133"/>
    </row>
    <row r="1045" spans="7:7">
      <c r="G1045" s="133"/>
    </row>
    <row r="1046" spans="7:7">
      <c r="G1046" s="133"/>
    </row>
    <row r="1047" spans="7:7">
      <c r="G1047" s="133"/>
    </row>
    <row r="1048" spans="7:7">
      <c r="G1048" s="133"/>
    </row>
    <row r="1049" spans="7:7">
      <c r="G1049" s="133"/>
    </row>
    <row r="1050" spans="7:7">
      <c r="G1050" s="133"/>
    </row>
    <row r="1051" spans="7:7">
      <c r="G1051" s="133"/>
    </row>
    <row r="1052" spans="7:7">
      <c r="G1052" s="133"/>
    </row>
    <row r="1053" spans="7:7">
      <c r="G1053" s="133"/>
    </row>
    <row r="1054" spans="7:7">
      <c r="G1054" s="133"/>
    </row>
    <row r="1055" spans="7:7">
      <c r="G1055" s="133"/>
    </row>
    <row r="1056" spans="7:7">
      <c r="G1056" s="133"/>
    </row>
    <row r="1057" spans="7:7">
      <c r="G1057" s="133"/>
    </row>
    <row r="1058" spans="7:7">
      <c r="G1058" s="133"/>
    </row>
    <row r="1059" spans="7:7">
      <c r="G1059" s="133"/>
    </row>
    <row r="1060" spans="7:7">
      <c r="G1060" s="133"/>
    </row>
    <row r="1061" spans="7:7">
      <c r="G1061" s="133"/>
    </row>
    <row r="1062" spans="7:7">
      <c r="G1062" s="133"/>
    </row>
    <row r="1063" spans="7:7">
      <c r="G1063" s="133"/>
    </row>
    <row r="1064" spans="7:7">
      <c r="G1064" s="133"/>
    </row>
    <row r="1065" spans="7:7">
      <c r="G1065" s="133"/>
    </row>
    <row r="1066" spans="7:7">
      <c r="G1066" s="133"/>
    </row>
    <row r="1067" spans="7:7">
      <c r="G1067" s="133"/>
    </row>
    <row r="1068" spans="7:7">
      <c r="G1068" s="133"/>
    </row>
    <row r="1069" spans="7:7">
      <c r="G1069" s="133"/>
    </row>
    <row r="1070" spans="7:7">
      <c r="G1070" s="133"/>
    </row>
    <row r="1071" spans="7:7">
      <c r="G1071" s="133"/>
    </row>
    <row r="1072" spans="7:7">
      <c r="G1072" s="133"/>
    </row>
    <row r="1073" spans="7:7">
      <c r="G1073" s="133"/>
    </row>
    <row r="1074" spans="7:7">
      <c r="G1074" s="133"/>
    </row>
    <row r="1075" spans="7:7">
      <c r="G1075" s="133"/>
    </row>
    <row r="1076" spans="7:7">
      <c r="G1076" s="133"/>
    </row>
    <row r="1077" spans="7:7">
      <c r="G1077" s="133"/>
    </row>
    <row r="1078" spans="7:7">
      <c r="G1078" s="133"/>
    </row>
    <row r="1079" spans="7:7">
      <c r="G1079" s="133"/>
    </row>
    <row r="1080" spans="7:7">
      <c r="G1080" s="133"/>
    </row>
    <row r="1081" spans="7:7">
      <c r="G1081" s="133"/>
    </row>
    <row r="1082" spans="7:7">
      <c r="G1082" s="133"/>
    </row>
    <row r="1083" spans="7:7">
      <c r="G1083" s="133"/>
    </row>
    <row r="1084" spans="7:7">
      <c r="G1084" s="133"/>
    </row>
    <row r="1085" spans="7:7">
      <c r="G1085" s="133"/>
    </row>
    <row r="1086" spans="7:7">
      <c r="G1086" s="133"/>
    </row>
    <row r="1087" spans="7:7">
      <c r="G1087" s="133"/>
    </row>
    <row r="1088" spans="7:7">
      <c r="G1088" s="133"/>
    </row>
    <row r="1089" spans="7:7">
      <c r="G1089" s="133"/>
    </row>
    <row r="1090" spans="7:7">
      <c r="G1090" s="133"/>
    </row>
    <row r="1091" spans="7:7">
      <c r="G1091" s="133"/>
    </row>
    <row r="1092" spans="7:7">
      <c r="G1092" s="133"/>
    </row>
    <row r="1093" spans="7:7">
      <c r="G1093" s="133"/>
    </row>
    <row r="1094" spans="7:7">
      <c r="G1094" s="133"/>
    </row>
    <row r="1095" spans="7:7">
      <c r="G1095" s="133"/>
    </row>
    <row r="1096" spans="7:7">
      <c r="G1096" s="133"/>
    </row>
    <row r="1097" spans="7:7">
      <c r="G1097" s="133"/>
    </row>
    <row r="1098" spans="7:7">
      <c r="G1098" s="133"/>
    </row>
    <row r="1099" spans="7:7">
      <c r="G1099" s="133"/>
    </row>
    <row r="1100" spans="7:7">
      <c r="G1100" s="133"/>
    </row>
    <row r="1101" spans="7:7">
      <c r="G1101" s="133"/>
    </row>
    <row r="1102" spans="7:7">
      <c r="G1102" s="133"/>
    </row>
    <row r="1103" spans="7:7">
      <c r="G1103" s="133"/>
    </row>
    <row r="1104" spans="7:7">
      <c r="G1104" s="133"/>
    </row>
    <row r="1105" spans="7:7">
      <c r="G1105" s="133"/>
    </row>
    <row r="1106" spans="7:7">
      <c r="G1106" s="133"/>
    </row>
    <row r="1107" spans="7:7">
      <c r="G1107" s="133"/>
    </row>
    <row r="1108" spans="7:7">
      <c r="G1108" s="133"/>
    </row>
    <row r="1109" spans="7:7">
      <c r="G1109" s="133"/>
    </row>
    <row r="1110" spans="7:7">
      <c r="G1110" s="133"/>
    </row>
    <row r="1111" spans="7:7">
      <c r="G1111" s="133"/>
    </row>
    <row r="1112" spans="7:7">
      <c r="G1112" s="133"/>
    </row>
    <row r="1113" spans="7:7">
      <c r="G1113" s="133"/>
    </row>
    <row r="1114" spans="7:7">
      <c r="G1114" s="133"/>
    </row>
    <row r="1115" spans="7:7">
      <c r="G1115" s="133"/>
    </row>
    <row r="1116" spans="7:7">
      <c r="G1116" s="133"/>
    </row>
    <row r="1117" spans="7:7">
      <c r="G1117" s="133"/>
    </row>
    <row r="1118" spans="7:7">
      <c r="G1118" s="133"/>
    </row>
    <row r="1119" spans="7:7">
      <c r="G1119" s="133"/>
    </row>
    <row r="1120" spans="7:7">
      <c r="G1120" s="133"/>
    </row>
    <row r="1121" spans="7:7">
      <c r="G1121" s="133"/>
    </row>
    <row r="1122" spans="7:7">
      <c r="G1122" s="133"/>
    </row>
    <row r="1123" spans="7:7">
      <c r="G1123" s="133"/>
    </row>
    <row r="1124" spans="7:7">
      <c r="G1124" s="133"/>
    </row>
    <row r="1125" spans="7:7">
      <c r="G1125" s="133"/>
    </row>
    <row r="1126" spans="7:7">
      <c r="G1126" s="133"/>
    </row>
    <row r="1127" spans="7:7">
      <c r="G1127" s="133"/>
    </row>
    <row r="1128" spans="7:7">
      <c r="G1128" s="133"/>
    </row>
    <row r="1129" spans="7:7">
      <c r="G1129" s="133"/>
    </row>
    <row r="1130" spans="7:7">
      <c r="G1130" s="133"/>
    </row>
    <row r="1131" spans="7:7">
      <c r="G1131" s="133"/>
    </row>
    <row r="1132" spans="7:7">
      <c r="G1132" s="133"/>
    </row>
    <row r="1133" spans="7:7">
      <c r="G1133" s="133"/>
    </row>
    <row r="1134" spans="7:7">
      <c r="G1134" s="133"/>
    </row>
    <row r="1135" spans="7:7">
      <c r="G1135" s="133"/>
    </row>
    <row r="1136" spans="7:7">
      <c r="G1136" s="133"/>
    </row>
    <row r="1137" spans="7:7">
      <c r="G1137" s="133"/>
    </row>
    <row r="1138" spans="7:7">
      <c r="G1138" s="133"/>
    </row>
    <row r="1139" spans="7:7">
      <c r="G1139" s="133"/>
    </row>
    <row r="1140" spans="7:7">
      <c r="G1140" s="133"/>
    </row>
    <row r="1141" spans="7:7">
      <c r="G1141" s="133"/>
    </row>
    <row r="1142" spans="7:7">
      <c r="G1142" s="133"/>
    </row>
    <row r="1143" spans="7:7">
      <c r="G1143" s="133"/>
    </row>
    <row r="1144" spans="7:7">
      <c r="G1144" s="133"/>
    </row>
    <row r="1145" spans="7:7">
      <c r="G1145" s="133"/>
    </row>
    <row r="1146" spans="7:7">
      <c r="G1146" s="133"/>
    </row>
    <row r="1147" spans="7:7">
      <c r="G1147" s="133"/>
    </row>
    <row r="1148" spans="7:7">
      <c r="G1148" s="133"/>
    </row>
    <row r="1149" spans="7:7">
      <c r="G1149" s="133"/>
    </row>
    <row r="1150" spans="7:7">
      <c r="G1150" s="133"/>
    </row>
    <row r="1151" spans="7:7">
      <c r="G1151" s="133"/>
    </row>
    <row r="1152" spans="7:7">
      <c r="G1152" s="133"/>
    </row>
    <row r="1153" spans="7:7">
      <c r="G1153" s="133"/>
    </row>
    <row r="1154" spans="7:7">
      <c r="G1154" s="133"/>
    </row>
    <row r="1155" spans="7:7">
      <c r="G1155" s="133"/>
    </row>
    <row r="1156" spans="7:7">
      <c r="G1156" s="133"/>
    </row>
    <row r="1157" spans="7:7">
      <c r="G1157" s="133"/>
    </row>
    <row r="1158" spans="7:7">
      <c r="G1158" s="133"/>
    </row>
    <row r="1159" spans="7:7">
      <c r="G1159" s="133"/>
    </row>
    <row r="1160" spans="7:7">
      <c r="G1160" s="133"/>
    </row>
    <row r="1161" spans="7:7">
      <c r="G1161" s="133"/>
    </row>
    <row r="1162" spans="7:7">
      <c r="G1162" s="133"/>
    </row>
    <row r="1163" spans="7:7">
      <c r="G1163" s="133"/>
    </row>
    <row r="1164" spans="7:7">
      <c r="G1164" s="133"/>
    </row>
    <row r="1165" spans="7:7">
      <c r="G1165" s="133"/>
    </row>
    <row r="1166" spans="7:7">
      <c r="G1166" s="133"/>
    </row>
    <row r="1167" spans="7:7">
      <c r="G1167" s="133"/>
    </row>
    <row r="1168" spans="7:7">
      <c r="G1168" s="133"/>
    </row>
    <row r="1169" spans="7:7">
      <c r="G1169" s="133"/>
    </row>
    <row r="1170" spans="7:7">
      <c r="G1170" s="133"/>
    </row>
    <row r="1171" spans="7:7">
      <c r="G1171" s="133"/>
    </row>
    <row r="1172" spans="7:7">
      <c r="G1172" s="133"/>
    </row>
    <row r="1173" spans="7:7">
      <c r="G1173" s="133"/>
    </row>
    <row r="1174" spans="7:7">
      <c r="G1174" s="133"/>
    </row>
    <row r="1175" spans="7:7">
      <c r="G1175" s="133"/>
    </row>
    <row r="1176" spans="7:7">
      <c r="G1176" s="133"/>
    </row>
    <row r="1177" spans="7:7">
      <c r="G1177" s="133"/>
    </row>
    <row r="1178" spans="7:7">
      <c r="G1178" s="133"/>
    </row>
    <row r="1179" spans="7:7">
      <c r="G1179" s="133"/>
    </row>
    <row r="1180" spans="7:7">
      <c r="G1180" s="133"/>
    </row>
    <row r="1181" spans="7:7">
      <c r="G1181" s="133"/>
    </row>
    <row r="1182" spans="7:7">
      <c r="G1182" s="133"/>
    </row>
    <row r="1183" spans="7:7">
      <c r="G1183" s="133"/>
    </row>
    <row r="1184" spans="7:7">
      <c r="G1184" s="133"/>
    </row>
    <row r="1185" spans="7:7">
      <c r="G1185" s="133"/>
    </row>
    <row r="1186" spans="7:7">
      <c r="G1186" s="133"/>
    </row>
    <row r="1187" spans="7:7">
      <c r="G1187" s="133"/>
    </row>
    <row r="1188" spans="7:7">
      <c r="G1188" s="133"/>
    </row>
    <row r="1189" spans="7:7">
      <c r="G1189" s="133"/>
    </row>
    <row r="1190" spans="7:7">
      <c r="G1190" s="133"/>
    </row>
    <row r="1191" spans="7:7">
      <c r="G1191" s="133"/>
    </row>
    <row r="1192" spans="7:7">
      <c r="G1192" s="133"/>
    </row>
    <row r="1193" spans="7:7">
      <c r="G1193" s="133"/>
    </row>
    <row r="1194" spans="7:7">
      <c r="G1194" s="133"/>
    </row>
    <row r="1195" spans="7:7">
      <c r="G1195" s="133"/>
    </row>
    <row r="1196" spans="7:7">
      <c r="G1196" s="133"/>
    </row>
    <row r="1197" spans="7:7">
      <c r="G1197" s="133"/>
    </row>
    <row r="1198" spans="7:7">
      <c r="G1198" s="133"/>
    </row>
    <row r="1199" spans="7:7">
      <c r="G1199" s="133"/>
    </row>
    <row r="1200" spans="7:7">
      <c r="G1200" s="133"/>
    </row>
    <row r="1201" spans="7:7">
      <c r="G1201" s="133"/>
    </row>
    <row r="1202" spans="7:7">
      <c r="G1202" s="133"/>
    </row>
    <row r="1203" spans="7:7">
      <c r="G1203" s="133"/>
    </row>
    <row r="1204" spans="7:7">
      <c r="G1204" s="133"/>
    </row>
    <row r="1205" spans="7:7">
      <c r="G1205" s="133"/>
    </row>
    <row r="1206" spans="7:7">
      <c r="G1206" s="133"/>
    </row>
    <row r="1207" spans="7:7">
      <c r="G1207" s="133"/>
    </row>
    <row r="1208" spans="7:7">
      <c r="G1208" s="133"/>
    </row>
    <row r="1209" spans="7:7">
      <c r="G1209" s="133"/>
    </row>
    <row r="1210" spans="7:7">
      <c r="G1210" s="133"/>
    </row>
    <row r="1211" spans="7:7">
      <c r="G1211" s="133"/>
    </row>
    <row r="1212" spans="7:7">
      <c r="G1212" s="133"/>
    </row>
    <row r="1213" spans="7:7">
      <c r="G1213" s="133"/>
    </row>
    <row r="1214" spans="7:7">
      <c r="G1214" s="133"/>
    </row>
    <row r="1215" spans="7:7">
      <c r="G1215" s="133"/>
    </row>
    <row r="1216" spans="7:7">
      <c r="G1216" s="133"/>
    </row>
    <row r="1217" spans="7:7">
      <c r="G1217" s="133"/>
    </row>
    <row r="1218" spans="7:7">
      <c r="G1218" s="133"/>
    </row>
    <row r="1219" spans="7:7">
      <c r="G1219" s="133"/>
    </row>
    <row r="1220" spans="7:7">
      <c r="G1220" s="133"/>
    </row>
    <row r="1221" spans="7:7">
      <c r="G1221" s="133"/>
    </row>
    <row r="1222" spans="7:7">
      <c r="G1222" s="133"/>
    </row>
    <row r="1223" spans="7:7">
      <c r="G1223" s="133"/>
    </row>
    <row r="1224" spans="7:7">
      <c r="G1224" s="133"/>
    </row>
    <row r="1225" spans="7:7">
      <c r="G1225" s="133"/>
    </row>
    <row r="1226" spans="7:7">
      <c r="G1226" s="133"/>
    </row>
    <row r="1227" spans="7:7">
      <c r="G1227" s="133"/>
    </row>
    <row r="1228" spans="7:7">
      <c r="G1228" s="133"/>
    </row>
    <row r="1229" spans="7:7">
      <c r="G1229" s="133"/>
    </row>
    <row r="1230" spans="7:7">
      <c r="G1230" s="133"/>
    </row>
    <row r="1231" spans="7:7">
      <c r="G1231" s="133"/>
    </row>
    <row r="1232" spans="7:7">
      <c r="G1232" s="133"/>
    </row>
    <row r="1233" spans="7:7">
      <c r="G1233" s="133"/>
    </row>
    <row r="1234" spans="7:7">
      <c r="G1234" s="133"/>
    </row>
    <row r="1235" spans="7:7">
      <c r="G1235" s="133"/>
    </row>
    <row r="1236" spans="7:7">
      <c r="G1236" s="133"/>
    </row>
    <row r="1237" spans="7:7">
      <c r="G1237" s="133"/>
    </row>
    <row r="1238" spans="7:7">
      <c r="G1238" s="133"/>
    </row>
    <row r="1239" spans="7:7">
      <c r="G1239" s="133"/>
    </row>
    <row r="1240" spans="7:7">
      <c r="G1240" s="133"/>
    </row>
    <row r="1241" spans="7:7">
      <c r="G1241" s="133"/>
    </row>
    <row r="1242" spans="7:7">
      <c r="G1242" s="133"/>
    </row>
    <row r="1243" spans="7:7">
      <c r="G1243" s="133"/>
    </row>
    <row r="1244" spans="7:7">
      <c r="G1244" s="133"/>
    </row>
    <row r="1245" spans="7:7">
      <c r="G1245" s="133"/>
    </row>
    <row r="1246" spans="7:7">
      <c r="G1246" s="133"/>
    </row>
    <row r="1247" spans="7:7">
      <c r="G1247" s="133"/>
    </row>
    <row r="1248" spans="7:7">
      <c r="G1248" s="133"/>
    </row>
    <row r="1249" spans="7:7">
      <c r="G1249" s="133"/>
    </row>
    <row r="1250" spans="7:7">
      <c r="G1250" s="133"/>
    </row>
    <row r="1251" spans="7:7">
      <c r="G1251" s="133"/>
    </row>
    <row r="1252" spans="7:7">
      <c r="G1252" s="133"/>
    </row>
    <row r="1253" spans="7:7">
      <c r="G1253" s="133"/>
    </row>
    <row r="1254" spans="7:7">
      <c r="G1254" s="133"/>
    </row>
    <row r="1255" spans="7:7">
      <c r="G1255" s="133"/>
    </row>
    <row r="1256" spans="7:7">
      <c r="G1256" s="133"/>
    </row>
    <row r="1257" spans="7:7">
      <c r="G1257" s="133"/>
    </row>
    <row r="1258" spans="7:7">
      <c r="G1258" s="133"/>
    </row>
    <row r="1259" spans="7:7">
      <c r="G1259" s="133"/>
    </row>
    <row r="1260" spans="7:7">
      <c r="G1260" s="133"/>
    </row>
    <row r="1261" spans="7:7">
      <c r="G1261" s="133"/>
    </row>
    <row r="1262" spans="7:7">
      <c r="G1262" s="133"/>
    </row>
    <row r="1263" spans="7:7">
      <c r="G1263" s="133"/>
    </row>
    <row r="1264" spans="7:7">
      <c r="G1264" s="133"/>
    </row>
    <row r="1265" spans="7:7">
      <c r="G1265" s="133"/>
    </row>
    <row r="1266" spans="7:7">
      <c r="G1266" s="133"/>
    </row>
    <row r="1267" spans="7:7">
      <c r="G1267" s="133"/>
    </row>
    <row r="1268" spans="7:7">
      <c r="G1268" s="133"/>
    </row>
    <row r="1269" spans="7:7">
      <c r="G1269" s="133"/>
    </row>
    <row r="1270" spans="7:7">
      <c r="G1270" s="133"/>
    </row>
    <row r="1271" spans="7:7">
      <c r="G1271" s="133"/>
    </row>
    <row r="1272" spans="7:7">
      <c r="G1272" s="133"/>
    </row>
    <row r="1273" spans="7:7">
      <c r="G1273" s="133"/>
    </row>
    <row r="1274" spans="7:7">
      <c r="G1274" s="133"/>
    </row>
    <row r="1275" spans="7:7">
      <c r="G1275" s="133"/>
    </row>
    <row r="1276" spans="7:7">
      <c r="G1276" s="133"/>
    </row>
    <row r="1277" spans="7:7">
      <c r="G1277" s="133"/>
    </row>
    <row r="1278" spans="7:7">
      <c r="G1278" s="133"/>
    </row>
    <row r="1279" spans="7:7">
      <c r="G1279" s="133"/>
    </row>
    <row r="1280" spans="7:7">
      <c r="G1280" s="133"/>
    </row>
    <row r="1281" spans="7:7">
      <c r="G1281" s="133"/>
    </row>
    <row r="1282" spans="7:7">
      <c r="G1282" s="133"/>
    </row>
    <row r="1283" spans="7:7">
      <c r="G1283" s="133"/>
    </row>
    <row r="1284" spans="7:7">
      <c r="G1284" s="133"/>
    </row>
    <row r="1285" spans="7:7">
      <c r="G1285" s="133"/>
    </row>
    <row r="1286" spans="7:7">
      <c r="G1286" s="133"/>
    </row>
    <row r="1287" spans="7:7">
      <c r="G1287" s="133"/>
    </row>
    <row r="1288" spans="7:7">
      <c r="G1288" s="133"/>
    </row>
    <row r="1289" spans="7:7">
      <c r="G1289" s="133"/>
    </row>
    <row r="1290" spans="7:7">
      <c r="G1290" s="133"/>
    </row>
    <row r="1291" spans="7:7">
      <c r="G1291" s="133"/>
    </row>
    <row r="1292" spans="7:7">
      <c r="G1292" s="133"/>
    </row>
    <row r="1293" spans="7:7">
      <c r="G1293" s="133"/>
    </row>
    <row r="1294" spans="7:7">
      <c r="G1294" s="133"/>
    </row>
    <row r="1295" spans="7:7">
      <c r="G1295" s="133"/>
    </row>
    <row r="1296" spans="7:7">
      <c r="G1296" s="133"/>
    </row>
    <row r="1297" spans="7:7">
      <c r="G1297" s="133"/>
    </row>
    <row r="1298" spans="7:7">
      <c r="G1298" s="133"/>
    </row>
    <row r="1299" spans="7:7">
      <c r="G1299" s="133"/>
    </row>
    <row r="1300" spans="7:7">
      <c r="G1300" s="133"/>
    </row>
    <row r="1301" spans="7:7">
      <c r="G1301" s="133"/>
    </row>
    <row r="1302" spans="7:7">
      <c r="G1302" s="133"/>
    </row>
    <row r="1303" spans="7:7">
      <c r="G1303" s="133"/>
    </row>
    <row r="1304" spans="7:7">
      <c r="G1304" s="133"/>
    </row>
    <row r="1305" spans="7:7">
      <c r="G1305" s="133"/>
    </row>
    <row r="1306" spans="7:7">
      <c r="G1306" s="133"/>
    </row>
    <row r="1307" spans="7:7">
      <c r="G1307" s="133"/>
    </row>
    <row r="1308" spans="7:7">
      <c r="G1308" s="133"/>
    </row>
    <row r="1309" spans="7:7">
      <c r="G1309" s="133"/>
    </row>
    <row r="1310" spans="7:7">
      <c r="G1310" s="133"/>
    </row>
    <row r="1311" spans="7:7">
      <c r="G1311" s="133"/>
    </row>
    <row r="1312" spans="7:7">
      <c r="G1312" s="133"/>
    </row>
    <row r="1313" spans="7:7">
      <c r="G1313" s="133"/>
    </row>
    <row r="1314" spans="7:7">
      <c r="G1314" s="133"/>
    </row>
    <row r="1315" spans="7:7">
      <c r="G1315" s="133"/>
    </row>
    <row r="1316" spans="7:7">
      <c r="G1316" s="133"/>
    </row>
    <row r="1317" spans="7:7">
      <c r="G1317" s="133"/>
    </row>
    <row r="1318" spans="7:7">
      <c r="G1318" s="133"/>
    </row>
    <row r="1319" spans="7:7">
      <c r="G1319" s="133"/>
    </row>
    <row r="1320" spans="7:7">
      <c r="G1320" s="133"/>
    </row>
    <row r="1321" spans="7:7">
      <c r="G1321" s="133"/>
    </row>
    <row r="1322" spans="7:7">
      <c r="G1322" s="133"/>
    </row>
    <row r="1323" spans="7:7">
      <c r="G1323" s="133"/>
    </row>
    <row r="1324" spans="7:7">
      <c r="G1324" s="133"/>
    </row>
    <row r="1325" spans="7:7">
      <c r="G1325" s="133"/>
    </row>
    <row r="1326" spans="7:7">
      <c r="G1326" s="133"/>
    </row>
    <row r="1327" spans="7:7">
      <c r="G1327" s="133"/>
    </row>
    <row r="1328" spans="7:7">
      <c r="G1328" s="133"/>
    </row>
    <row r="1329" spans="7:7">
      <c r="G1329" s="133"/>
    </row>
    <row r="1330" spans="7:7">
      <c r="G1330" s="133"/>
    </row>
    <row r="1331" spans="7:7">
      <c r="G1331" s="133"/>
    </row>
    <row r="1332" spans="7:7">
      <c r="G1332" s="133"/>
    </row>
    <row r="1333" spans="7:7">
      <c r="G1333" s="133"/>
    </row>
    <row r="1334" spans="7:7">
      <c r="G1334" s="133"/>
    </row>
    <row r="1335" spans="7:7">
      <c r="G1335" s="133"/>
    </row>
    <row r="1336" spans="7:7">
      <c r="G1336" s="133"/>
    </row>
    <row r="1337" spans="7:7">
      <c r="G1337" s="133"/>
    </row>
    <row r="1338" spans="7:7">
      <c r="G1338" s="133"/>
    </row>
    <row r="1339" spans="7:7">
      <c r="G1339" s="133"/>
    </row>
    <row r="1340" spans="7:7">
      <c r="G1340" s="133"/>
    </row>
    <row r="1341" spans="7:7">
      <c r="G1341" s="133"/>
    </row>
    <row r="1342" spans="7:7">
      <c r="G1342" s="133"/>
    </row>
    <row r="1343" spans="7:7">
      <c r="G1343" s="133"/>
    </row>
    <row r="1344" spans="7:7">
      <c r="G1344" s="133"/>
    </row>
    <row r="1345" spans="7:7">
      <c r="G1345" s="133"/>
    </row>
    <row r="1346" spans="7:7">
      <c r="G1346" s="133"/>
    </row>
    <row r="1347" spans="7:7">
      <c r="G1347" s="133"/>
    </row>
    <row r="1348" spans="7:7">
      <c r="G1348" s="133"/>
    </row>
    <row r="1349" spans="7:7">
      <c r="G1349" s="133"/>
    </row>
    <row r="1350" spans="7:7">
      <c r="G1350" s="133"/>
    </row>
    <row r="1351" spans="7:7">
      <c r="G1351" s="133"/>
    </row>
    <row r="1352" spans="7:7">
      <c r="G1352" s="133"/>
    </row>
    <row r="1353" spans="7:7">
      <c r="G1353" s="133"/>
    </row>
    <row r="1354" spans="7:7">
      <c r="G1354" s="133"/>
    </row>
    <row r="1355" spans="7:7">
      <c r="G1355" s="133"/>
    </row>
    <row r="1356" spans="7:7">
      <c r="G1356" s="133"/>
    </row>
    <row r="1357" spans="7:7">
      <c r="G1357" s="133"/>
    </row>
    <row r="1358" spans="7:7">
      <c r="G1358" s="133"/>
    </row>
    <row r="1359" spans="7:7">
      <c r="G1359" s="133"/>
    </row>
    <row r="1360" spans="7:7">
      <c r="G1360" s="133"/>
    </row>
    <row r="1361" spans="7:7">
      <c r="G1361" s="133"/>
    </row>
    <row r="1362" spans="7:7">
      <c r="G1362" s="133"/>
    </row>
    <row r="1363" spans="7:7">
      <c r="G1363" s="133"/>
    </row>
    <row r="1364" spans="7:7">
      <c r="G1364" s="133"/>
    </row>
    <row r="1365" spans="7:7">
      <c r="G1365" s="133"/>
    </row>
    <row r="1366" spans="7:7">
      <c r="G1366" s="133"/>
    </row>
    <row r="1367" spans="7:7">
      <c r="G1367" s="133"/>
    </row>
    <row r="1368" spans="7:7">
      <c r="G1368" s="133"/>
    </row>
    <row r="1369" spans="7:7">
      <c r="G1369" s="133"/>
    </row>
    <row r="1370" spans="7:7">
      <c r="G1370" s="133"/>
    </row>
    <row r="1371" spans="7:7">
      <c r="G1371" s="133"/>
    </row>
    <row r="1372" spans="7:7">
      <c r="G1372" s="133"/>
    </row>
    <row r="1373" spans="7:7">
      <c r="G1373" s="133"/>
    </row>
    <row r="1374" spans="7:7">
      <c r="G1374" s="133"/>
    </row>
    <row r="1375" spans="7:7">
      <c r="G1375" s="133"/>
    </row>
    <row r="1376" spans="7:7">
      <c r="G1376" s="133"/>
    </row>
    <row r="1377" spans="7:7">
      <c r="G1377" s="133"/>
    </row>
    <row r="1378" spans="7:7">
      <c r="G1378" s="133"/>
    </row>
    <row r="1379" spans="7:7">
      <c r="G1379" s="133"/>
    </row>
    <row r="1380" spans="7:7">
      <c r="G1380" s="133"/>
    </row>
    <row r="1381" spans="7:7">
      <c r="G1381" s="133"/>
    </row>
    <row r="1382" spans="7:7">
      <c r="G1382" s="133"/>
    </row>
    <row r="1383" spans="7:7">
      <c r="G1383" s="133"/>
    </row>
    <row r="1384" spans="7:7">
      <c r="G1384" s="133"/>
    </row>
    <row r="1385" spans="7:7">
      <c r="G1385" s="133"/>
    </row>
    <row r="1386" spans="7:7">
      <c r="G1386" s="133"/>
    </row>
    <row r="1387" spans="7:7">
      <c r="G1387" s="133"/>
    </row>
    <row r="1388" spans="7:7">
      <c r="G1388" s="133"/>
    </row>
    <row r="1389" spans="7:7">
      <c r="G1389" s="133"/>
    </row>
    <row r="1390" spans="7:7">
      <c r="G1390" s="133"/>
    </row>
    <row r="1391" spans="7:7">
      <c r="G1391" s="133"/>
    </row>
    <row r="1392" spans="7:7">
      <c r="G1392" s="133"/>
    </row>
    <row r="1393" spans="7:7">
      <c r="G1393" s="133"/>
    </row>
    <row r="1394" spans="7:7">
      <c r="G1394" s="133"/>
    </row>
    <row r="1395" spans="7:7">
      <c r="G1395" s="133"/>
    </row>
    <row r="1396" spans="7:7">
      <c r="G1396" s="133"/>
    </row>
    <row r="1397" spans="7:7">
      <c r="G1397" s="133"/>
    </row>
    <row r="1398" spans="7:7">
      <c r="G1398" s="133"/>
    </row>
    <row r="1399" spans="7:7">
      <c r="G1399" s="133"/>
    </row>
    <row r="1400" spans="7:7">
      <c r="G1400" s="133"/>
    </row>
    <row r="1401" spans="7:7">
      <c r="G1401" s="133"/>
    </row>
    <row r="1402" spans="7:7">
      <c r="G1402" s="133"/>
    </row>
    <row r="1403" spans="7:7">
      <c r="G1403" s="133"/>
    </row>
    <row r="1404" spans="7:7">
      <c r="G1404" s="133"/>
    </row>
    <row r="1405" spans="7:7">
      <c r="G1405" s="133"/>
    </row>
    <row r="1406" spans="7:7">
      <c r="G1406" s="133"/>
    </row>
    <row r="1407" spans="7:7">
      <c r="G1407" s="133"/>
    </row>
    <row r="1408" spans="7:7">
      <c r="G1408" s="133"/>
    </row>
    <row r="1409" spans="7:7">
      <c r="G1409" s="133"/>
    </row>
    <row r="1410" spans="7:7">
      <c r="G1410" s="133"/>
    </row>
    <row r="1411" spans="7:7">
      <c r="G1411" s="133"/>
    </row>
    <row r="1412" spans="7:7">
      <c r="G1412" s="133"/>
    </row>
    <row r="1413" spans="7:7">
      <c r="G1413" s="133"/>
    </row>
    <row r="1414" spans="7:7">
      <c r="G1414" s="133"/>
    </row>
    <row r="1415" spans="7:7">
      <c r="G1415" s="133"/>
    </row>
    <row r="1416" spans="7:7">
      <c r="G1416" s="133"/>
    </row>
    <row r="1417" spans="7:7">
      <c r="G1417" s="133"/>
    </row>
    <row r="1418" spans="7:7">
      <c r="G1418" s="133"/>
    </row>
    <row r="1419" spans="7:7">
      <c r="G1419" s="133"/>
    </row>
    <row r="1420" spans="7:7">
      <c r="G1420" s="133"/>
    </row>
    <row r="1421" spans="7:7">
      <c r="G1421" s="133"/>
    </row>
    <row r="1422" spans="7:7">
      <c r="G1422" s="133"/>
    </row>
    <row r="1423" spans="7:7">
      <c r="G1423" s="133"/>
    </row>
    <row r="1424" spans="7:7">
      <c r="G1424" s="133"/>
    </row>
    <row r="1425" spans="7:7">
      <c r="G1425" s="133"/>
    </row>
    <row r="1426" spans="7:7">
      <c r="G1426" s="133"/>
    </row>
    <row r="1427" spans="7:7">
      <c r="G1427" s="133"/>
    </row>
    <row r="1428" spans="7:7">
      <c r="G1428" s="133"/>
    </row>
    <row r="1429" spans="7:7">
      <c r="G1429" s="133"/>
    </row>
    <row r="1430" spans="7:7">
      <c r="G1430" s="133"/>
    </row>
    <row r="1431" spans="7:7">
      <c r="G1431" s="133"/>
    </row>
    <row r="1432" spans="7:7">
      <c r="G1432" s="133"/>
    </row>
    <row r="1433" spans="7:7">
      <c r="G1433" s="133"/>
    </row>
    <row r="1434" spans="7:7">
      <c r="G1434" s="133"/>
    </row>
    <row r="1435" spans="7:7">
      <c r="G1435" s="133"/>
    </row>
    <row r="1436" spans="7:7">
      <c r="G1436" s="133"/>
    </row>
    <row r="1437" spans="7:7">
      <c r="G1437" s="133"/>
    </row>
    <row r="1438" spans="7:7">
      <c r="G1438" s="133"/>
    </row>
    <row r="1439" spans="7:7">
      <c r="G1439" s="133"/>
    </row>
    <row r="1440" spans="7:7">
      <c r="G1440" s="133"/>
    </row>
    <row r="1441" spans="7:7">
      <c r="G1441" s="133"/>
    </row>
    <row r="1442" spans="7:7">
      <c r="G1442" s="133"/>
    </row>
    <row r="1443" spans="7:7">
      <c r="G1443" s="133"/>
    </row>
    <row r="1444" spans="7:7">
      <c r="G1444" s="133"/>
    </row>
    <row r="1445" spans="7:7">
      <c r="G1445" s="133"/>
    </row>
    <row r="1446" spans="7:7">
      <c r="G1446" s="133"/>
    </row>
    <row r="1447" spans="7:7">
      <c r="G1447" s="133"/>
    </row>
    <row r="1448" spans="7:7">
      <c r="G1448" s="133"/>
    </row>
    <row r="1449" spans="7:7">
      <c r="G1449" s="133"/>
    </row>
    <row r="1450" spans="7:7">
      <c r="G1450" s="133"/>
    </row>
    <row r="1451" spans="7:7">
      <c r="G1451" s="133"/>
    </row>
    <row r="1452" spans="7:7">
      <c r="G1452" s="133"/>
    </row>
    <row r="1453" spans="7:7">
      <c r="G1453" s="133"/>
    </row>
    <row r="1454" spans="7:7">
      <c r="G1454" s="133"/>
    </row>
    <row r="1455" spans="7:7">
      <c r="G1455" s="133"/>
    </row>
    <row r="1456" spans="7:7">
      <c r="G1456" s="133"/>
    </row>
    <row r="1457" spans="7:7">
      <c r="G1457" s="133"/>
    </row>
    <row r="1458" spans="7:7">
      <c r="G1458" s="133"/>
    </row>
    <row r="1459" spans="7:7">
      <c r="G1459" s="133"/>
    </row>
    <row r="1460" spans="7:7">
      <c r="G1460" s="133"/>
    </row>
    <row r="1461" spans="7:7">
      <c r="G1461" s="133"/>
    </row>
    <row r="1462" spans="7:7">
      <c r="G1462" s="133"/>
    </row>
    <row r="1463" spans="7:7">
      <c r="G1463" s="133"/>
    </row>
    <row r="1464" spans="7:7">
      <c r="G1464" s="133"/>
    </row>
    <row r="1465" spans="7:7">
      <c r="G1465" s="133"/>
    </row>
    <row r="1466" spans="7:7">
      <c r="G1466" s="133"/>
    </row>
    <row r="1467" spans="7:7">
      <c r="G1467" s="133"/>
    </row>
    <row r="1468" spans="7:7">
      <c r="G1468" s="133"/>
    </row>
    <row r="1469" spans="7:7">
      <c r="G1469" s="133"/>
    </row>
    <row r="1470" spans="7:7">
      <c r="G1470" s="133"/>
    </row>
    <row r="1471" spans="7:7">
      <c r="G1471" s="133"/>
    </row>
    <row r="1472" spans="7:7">
      <c r="G1472" s="133"/>
    </row>
    <row r="1473" spans="7:7">
      <c r="G1473" s="133"/>
    </row>
    <row r="1474" spans="7:7">
      <c r="G1474" s="133"/>
    </row>
    <row r="1475" spans="7:7">
      <c r="G1475" s="133"/>
    </row>
    <row r="1476" spans="7:7">
      <c r="G1476" s="133"/>
    </row>
    <row r="1477" spans="7:7">
      <c r="G1477" s="133"/>
    </row>
    <row r="1478" spans="7:7">
      <c r="G1478" s="133"/>
    </row>
    <row r="1479" spans="7:7">
      <c r="G1479" s="133"/>
    </row>
    <row r="1480" spans="7:7">
      <c r="G1480" s="133"/>
    </row>
    <row r="1481" spans="7:7">
      <c r="G1481" s="133"/>
    </row>
    <row r="1482" spans="7:7">
      <c r="G1482" s="133"/>
    </row>
    <row r="1483" spans="7:7">
      <c r="G1483" s="133"/>
    </row>
    <row r="1484" spans="7:7">
      <c r="G1484" s="133"/>
    </row>
    <row r="1485" spans="7:7">
      <c r="G1485" s="133"/>
    </row>
    <row r="1486" spans="7:7">
      <c r="G1486" s="133"/>
    </row>
    <row r="1487" spans="7:7">
      <c r="G1487" s="133"/>
    </row>
    <row r="1488" spans="7:7">
      <c r="G1488" s="133"/>
    </row>
    <row r="1489" spans="7:7">
      <c r="G1489" s="133"/>
    </row>
    <row r="1490" spans="7:7">
      <c r="G1490" s="133"/>
    </row>
    <row r="1491" spans="7:7">
      <c r="G1491" s="133"/>
    </row>
    <row r="1492" spans="7:7">
      <c r="G1492" s="133"/>
    </row>
    <row r="1493" spans="7:7">
      <c r="G1493" s="133"/>
    </row>
    <row r="1494" spans="7:7">
      <c r="G1494" s="133"/>
    </row>
    <row r="1495" spans="7:7">
      <c r="G1495" s="133"/>
    </row>
    <row r="1496" spans="7:7">
      <c r="G1496" s="133"/>
    </row>
    <row r="1497" spans="7:7">
      <c r="G1497" s="133"/>
    </row>
    <row r="1498" spans="7:7">
      <c r="G1498" s="133"/>
    </row>
    <row r="1499" spans="7:7">
      <c r="G1499" s="133"/>
    </row>
    <row r="1500" spans="7:7">
      <c r="G1500" s="133"/>
    </row>
    <row r="1501" spans="7:7">
      <c r="G1501" s="133"/>
    </row>
    <row r="1502" spans="7:7">
      <c r="G1502" s="133"/>
    </row>
    <row r="1503" spans="7:7">
      <c r="G1503" s="133"/>
    </row>
    <row r="1504" spans="7:7">
      <c r="G1504" s="133"/>
    </row>
    <row r="1505" spans="7:7">
      <c r="G1505" s="133"/>
    </row>
    <row r="1506" spans="7:7">
      <c r="G1506" s="133"/>
    </row>
    <row r="1507" spans="7:7">
      <c r="G1507" s="133"/>
    </row>
    <row r="1508" spans="7:7">
      <c r="G1508" s="133"/>
    </row>
    <row r="1509" spans="7:7">
      <c r="G1509" s="133"/>
    </row>
    <row r="1510" spans="7:7">
      <c r="G1510" s="133"/>
    </row>
    <row r="1511" spans="7:7">
      <c r="G1511" s="133"/>
    </row>
    <row r="1512" spans="7:7">
      <c r="G1512" s="133"/>
    </row>
    <row r="1513" spans="7:7">
      <c r="G1513" s="133"/>
    </row>
    <row r="1514" spans="7:7">
      <c r="G1514" s="133"/>
    </row>
    <row r="1515" spans="7:7">
      <c r="G1515" s="133"/>
    </row>
    <row r="1516" spans="7:7">
      <c r="G1516" s="133"/>
    </row>
    <row r="1517" spans="7:7">
      <c r="G1517" s="133"/>
    </row>
    <row r="1518" spans="7:7">
      <c r="G1518" s="133"/>
    </row>
    <row r="1519" spans="7:7">
      <c r="G1519" s="133"/>
    </row>
    <row r="1520" spans="7:7">
      <c r="G1520" s="133"/>
    </row>
    <row r="1521" spans="7:7">
      <c r="G1521" s="133"/>
    </row>
    <row r="1522" spans="7:7">
      <c r="G1522" s="133"/>
    </row>
    <row r="1523" spans="7:7">
      <c r="G1523" s="133"/>
    </row>
    <row r="1524" spans="7:7">
      <c r="G1524" s="133"/>
    </row>
    <row r="1525" spans="7:7">
      <c r="G1525" s="133"/>
    </row>
    <row r="1526" spans="7:7">
      <c r="G1526" s="133"/>
    </row>
    <row r="1527" spans="7:7">
      <c r="G1527" s="133"/>
    </row>
    <row r="1528" spans="7:7">
      <c r="G1528" s="133"/>
    </row>
    <row r="1529" spans="7:7">
      <c r="G1529" s="133"/>
    </row>
    <row r="1530" spans="7:7">
      <c r="G1530" s="133"/>
    </row>
    <row r="1531" spans="7:7">
      <c r="G1531" s="133"/>
    </row>
    <row r="1532" spans="7:7">
      <c r="G1532" s="133"/>
    </row>
    <row r="1533" spans="7:7">
      <c r="G1533" s="133"/>
    </row>
    <row r="1534" spans="7:7">
      <c r="G1534" s="133"/>
    </row>
    <row r="1535" spans="7:7">
      <c r="G1535" s="133"/>
    </row>
    <row r="1536" spans="7:7">
      <c r="G1536" s="133"/>
    </row>
    <row r="1537" spans="7:7">
      <c r="G1537" s="133"/>
    </row>
    <row r="1538" spans="7:7">
      <c r="G1538" s="133"/>
    </row>
    <row r="1539" spans="7:7">
      <c r="G1539" s="133"/>
    </row>
    <row r="1540" spans="7:7">
      <c r="G1540" s="133"/>
    </row>
    <row r="1541" spans="7:7">
      <c r="G1541" s="133"/>
    </row>
    <row r="1542" spans="7:7">
      <c r="G1542" s="133"/>
    </row>
    <row r="1543" spans="7:7">
      <c r="G1543" s="133"/>
    </row>
    <row r="1544" spans="7:7">
      <c r="G1544" s="133"/>
    </row>
    <row r="1545" spans="7:7">
      <c r="G1545" s="133"/>
    </row>
    <row r="1546" spans="7:7">
      <c r="G1546" s="133"/>
    </row>
    <row r="1547" spans="7:7">
      <c r="G1547" s="133"/>
    </row>
    <row r="1548" spans="7:7">
      <c r="G1548" s="133"/>
    </row>
    <row r="1549" spans="7:7">
      <c r="G1549" s="133"/>
    </row>
    <row r="1550" spans="7:7">
      <c r="G1550" s="133"/>
    </row>
    <row r="1551" spans="7:7">
      <c r="G1551" s="133"/>
    </row>
    <row r="1552" spans="7:7">
      <c r="G1552" s="133"/>
    </row>
    <row r="1553" spans="7:7">
      <c r="G1553" s="133"/>
    </row>
    <row r="1554" spans="7:7">
      <c r="G1554" s="133"/>
    </row>
    <row r="1555" spans="7:7">
      <c r="G1555" s="133"/>
    </row>
    <row r="1556" spans="7:7">
      <c r="G1556" s="133"/>
    </row>
    <row r="1557" spans="7:7">
      <c r="G1557" s="133"/>
    </row>
    <row r="1558" spans="7:7">
      <c r="G1558" s="133"/>
    </row>
    <row r="1559" spans="7:7">
      <c r="G1559" s="133"/>
    </row>
    <row r="1560" spans="7:7">
      <c r="G1560" s="133"/>
    </row>
    <row r="1561" spans="7:7">
      <c r="G1561" s="133"/>
    </row>
    <row r="1562" spans="7:7">
      <c r="G1562" s="133"/>
    </row>
    <row r="1563" spans="7:7">
      <c r="G1563" s="133"/>
    </row>
    <row r="1564" spans="7:7">
      <c r="G1564" s="133"/>
    </row>
    <row r="1565" spans="7:7">
      <c r="G1565" s="133"/>
    </row>
    <row r="1566" spans="7:7">
      <c r="G1566" s="133"/>
    </row>
    <row r="1567" spans="7:7">
      <c r="G1567" s="133"/>
    </row>
    <row r="1568" spans="7:7">
      <c r="G1568" s="133"/>
    </row>
    <row r="1569" spans="7:7">
      <c r="G1569" s="133"/>
    </row>
    <row r="1570" spans="7:7">
      <c r="G1570" s="133"/>
    </row>
    <row r="1571" spans="7:7">
      <c r="G1571" s="133"/>
    </row>
    <row r="1572" spans="7:7">
      <c r="G1572" s="133"/>
    </row>
    <row r="1573" spans="7:7">
      <c r="G1573" s="133"/>
    </row>
    <row r="1574" spans="7:7">
      <c r="G1574" s="133"/>
    </row>
    <row r="1575" spans="7:7">
      <c r="G1575" s="133"/>
    </row>
    <row r="1576" spans="7:7">
      <c r="G1576" s="133"/>
    </row>
    <row r="1577" spans="7:7">
      <c r="G1577" s="133"/>
    </row>
    <row r="1578" spans="7:7">
      <c r="G1578" s="133"/>
    </row>
    <row r="1579" spans="7:7">
      <c r="G1579" s="133"/>
    </row>
    <row r="1580" spans="7:7">
      <c r="G1580" s="133"/>
    </row>
    <row r="1581" spans="7:7">
      <c r="G1581" s="133"/>
    </row>
    <row r="1582" spans="7:7">
      <c r="G1582" s="133"/>
    </row>
    <row r="1583" spans="7:7">
      <c r="G1583" s="133"/>
    </row>
    <row r="1584" spans="7:7">
      <c r="G1584" s="133"/>
    </row>
    <row r="1585" spans="7:7">
      <c r="G1585" s="133"/>
    </row>
    <row r="1586" spans="7:7">
      <c r="G1586" s="133"/>
    </row>
    <row r="1587" spans="7:7">
      <c r="G1587" s="133"/>
    </row>
    <row r="1588" spans="7:7">
      <c r="G1588" s="133"/>
    </row>
    <row r="1589" spans="7:7">
      <c r="G1589" s="133"/>
    </row>
    <row r="1590" spans="7:7">
      <c r="G1590" s="133"/>
    </row>
    <row r="1591" spans="7:7">
      <c r="G1591" s="133"/>
    </row>
    <row r="1592" spans="7:7">
      <c r="G1592" s="133"/>
    </row>
    <row r="1593" spans="7:7">
      <c r="G1593" s="133"/>
    </row>
    <row r="1594" spans="7:7">
      <c r="G1594" s="133"/>
    </row>
    <row r="1595" spans="7:7">
      <c r="G1595" s="133"/>
    </row>
    <row r="1596" spans="7:7">
      <c r="G1596" s="133"/>
    </row>
    <row r="1597" spans="7:7">
      <c r="G1597" s="133"/>
    </row>
    <row r="1598" spans="7:7">
      <c r="G1598" s="133"/>
    </row>
    <row r="1599" spans="7:7">
      <c r="G1599" s="133"/>
    </row>
    <row r="1600" spans="7:7">
      <c r="G1600" s="133"/>
    </row>
    <row r="1601" spans="7:7">
      <c r="G1601" s="133"/>
    </row>
    <row r="1602" spans="7:7">
      <c r="G1602" s="133"/>
    </row>
    <row r="1603" spans="7:7">
      <c r="G1603" s="133"/>
    </row>
    <row r="1604" spans="7:7">
      <c r="G1604" s="133"/>
    </row>
    <row r="1605" spans="7:7">
      <c r="G1605" s="133"/>
    </row>
    <row r="1606" spans="7:7">
      <c r="G1606" s="133"/>
    </row>
    <row r="1607" spans="7:7">
      <c r="G1607" s="133"/>
    </row>
    <row r="1608" spans="7:7">
      <c r="G1608" s="133"/>
    </row>
    <row r="1609" spans="7:7">
      <c r="G1609" s="133"/>
    </row>
    <row r="1610" spans="7:7">
      <c r="G1610" s="133"/>
    </row>
    <row r="1611" spans="7:7">
      <c r="G1611" s="133"/>
    </row>
    <row r="1612" spans="7:7">
      <c r="G1612" s="133"/>
    </row>
    <row r="1613" spans="7:7">
      <c r="G1613" s="133"/>
    </row>
    <row r="1614" spans="7:7">
      <c r="G1614" s="133"/>
    </row>
    <row r="1615" spans="7:7">
      <c r="G1615" s="133"/>
    </row>
    <row r="1616" spans="7:7">
      <c r="G1616" s="133"/>
    </row>
    <row r="1617" spans="7:7">
      <c r="G1617" s="133"/>
    </row>
    <row r="1618" spans="7:7">
      <c r="G1618" s="133"/>
    </row>
    <row r="1619" spans="7:7">
      <c r="G1619" s="133"/>
    </row>
    <row r="1620" spans="7:7">
      <c r="G1620" s="133"/>
    </row>
    <row r="1621" spans="7:7">
      <c r="G1621" s="133"/>
    </row>
    <row r="1622" spans="7:7">
      <c r="G1622" s="133"/>
    </row>
    <row r="1623" spans="7:7">
      <c r="G1623" s="133"/>
    </row>
    <row r="1624" spans="7:7">
      <c r="G1624" s="133"/>
    </row>
    <row r="1625" spans="7:7">
      <c r="G1625" s="133"/>
    </row>
    <row r="1626" spans="7:7">
      <c r="G1626" s="133"/>
    </row>
    <row r="1627" spans="7:7">
      <c r="G1627" s="133"/>
    </row>
    <row r="1628" spans="7:7">
      <c r="G1628" s="133"/>
    </row>
    <row r="1629" spans="7:7">
      <c r="G1629" s="133"/>
    </row>
    <row r="1630" spans="7:7">
      <c r="G1630" s="133"/>
    </row>
    <row r="1631" spans="7:7">
      <c r="G1631" s="133"/>
    </row>
    <row r="1632" spans="7:7">
      <c r="G1632" s="133"/>
    </row>
    <row r="1633" spans="7:7">
      <c r="G1633" s="133"/>
    </row>
    <row r="1634" spans="7:7">
      <c r="G1634" s="133"/>
    </row>
    <row r="1635" spans="7:7">
      <c r="G1635" s="133"/>
    </row>
    <row r="1636" spans="7:7">
      <c r="G1636" s="133"/>
    </row>
    <row r="1637" spans="7:7">
      <c r="G1637" s="133"/>
    </row>
    <row r="1638" spans="7:7">
      <c r="G1638" s="133"/>
    </row>
    <row r="1639" spans="7:7">
      <c r="G1639" s="133"/>
    </row>
    <row r="1640" spans="7:7">
      <c r="G1640" s="133"/>
    </row>
    <row r="1641" spans="7:7">
      <c r="G1641" s="133"/>
    </row>
    <row r="1642" spans="7:7">
      <c r="G1642" s="133"/>
    </row>
    <row r="1643" spans="7:7">
      <c r="G1643" s="133"/>
    </row>
    <row r="1644" spans="7:7">
      <c r="G1644" s="133"/>
    </row>
    <row r="1645" spans="7:7">
      <c r="G1645" s="133"/>
    </row>
    <row r="1646" spans="7:7">
      <c r="G1646" s="133"/>
    </row>
    <row r="1647" spans="7:7">
      <c r="G1647" s="133"/>
    </row>
    <row r="1648" spans="7:7">
      <c r="G1648" s="133"/>
    </row>
    <row r="1649" spans="7:7">
      <c r="G1649" s="133"/>
    </row>
    <row r="1650" spans="7:7">
      <c r="G1650" s="133"/>
    </row>
    <row r="1651" spans="7:7">
      <c r="G1651" s="133"/>
    </row>
    <row r="1652" spans="7:7">
      <c r="G1652" s="133"/>
    </row>
    <row r="1653" spans="7:7">
      <c r="G1653" s="133"/>
    </row>
    <row r="1654" spans="7:7">
      <c r="G1654" s="133"/>
    </row>
    <row r="1655" spans="7:7">
      <c r="G1655" s="133"/>
    </row>
    <row r="1656" spans="7:7">
      <c r="G1656" s="133"/>
    </row>
    <row r="1657" spans="7:7">
      <c r="G1657" s="133"/>
    </row>
    <row r="1658" spans="7:7">
      <c r="G1658" s="133"/>
    </row>
    <row r="1659" spans="7:7">
      <c r="G1659" s="133"/>
    </row>
    <row r="1660" spans="7:7">
      <c r="G1660" s="133"/>
    </row>
    <row r="1661" spans="7:7">
      <c r="G1661" s="133"/>
    </row>
    <row r="1662" spans="7:7">
      <c r="G1662" s="133"/>
    </row>
    <row r="1663" spans="7:7">
      <c r="G1663" s="133"/>
    </row>
    <row r="1664" spans="7:7">
      <c r="G1664" s="133"/>
    </row>
    <row r="1665" spans="7:7">
      <c r="G1665" s="133"/>
    </row>
    <row r="1666" spans="7:7">
      <c r="G1666" s="133"/>
    </row>
    <row r="1667" spans="7:7">
      <c r="G1667" s="133"/>
    </row>
    <row r="1668" spans="7:7">
      <c r="G1668" s="133"/>
    </row>
    <row r="1669" spans="7:7">
      <c r="G1669" s="133"/>
    </row>
    <row r="1670" spans="7:7">
      <c r="G1670" s="133"/>
    </row>
    <row r="1671" spans="7:7">
      <c r="G1671" s="133"/>
    </row>
    <row r="1672" spans="7:7">
      <c r="G1672" s="133"/>
    </row>
    <row r="1673" spans="7:7">
      <c r="G1673" s="133"/>
    </row>
    <row r="1674" spans="7:7">
      <c r="G1674" s="133"/>
    </row>
    <row r="1675" spans="7:7">
      <c r="G1675" s="133"/>
    </row>
    <row r="1676" spans="7:7">
      <c r="G1676" s="133"/>
    </row>
    <row r="1677" spans="7:7">
      <c r="G1677" s="133"/>
    </row>
    <row r="1678" spans="7:7">
      <c r="G1678" s="133"/>
    </row>
    <row r="1679" spans="7:7">
      <c r="G1679" s="133"/>
    </row>
    <row r="1680" spans="7:7">
      <c r="G1680" s="133"/>
    </row>
    <row r="1681" spans="7:7">
      <c r="G1681" s="133"/>
    </row>
    <row r="1682" spans="7:7">
      <c r="G1682" s="133"/>
    </row>
    <row r="1683" spans="7:7">
      <c r="G1683" s="133"/>
    </row>
    <row r="1684" spans="7:7">
      <c r="G1684" s="133"/>
    </row>
    <row r="1685" spans="7:7">
      <c r="G1685" s="133"/>
    </row>
    <row r="1686" spans="7:7">
      <c r="G1686" s="133"/>
    </row>
    <row r="1687" spans="7:7">
      <c r="G1687" s="133"/>
    </row>
    <row r="1688" spans="7:7">
      <c r="G1688" s="133"/>
    </row>
    <row r="1689" spans="7:7">
      <c r="G1689" s="133"/>
    </row>
    <row r="1690" spans="7:7">
      <c r="G1690" s="133"/>
    </row>
    <row r="1691" spans="7:7">
      <c r="G1691" s="133"/>
    </row>
    <row r="1692" spans="7:7">
      <c r="G1692" s="133"/>
    </row>
    <row r="1693" spans="7:7">
      <c r="G1693" s="133"/>
    </row>
    <row r="1694" spans="7:7">
      <c r="G1694" s="133"/>
    </row>
    <row r="1695" spans="7:7">
      <c r="G1695" s="133"/>
    </row>
    <row r="1696" spans="7:7">
      <c r="G1696" s="133"/>
    </row>
    <row r="1697" spans="7:7">
      <c r="G1697" s="133"/>
    </row>
    <row r="1698" spans="7:7">
      <c r="G1698" s="133"/>
    </row>
    <row r="1699" spans="7:7">
      <c r="G1699" s="133"/>
    </row>
    <row r="1700" spans="7:7">
      <c r="G1700" s="133"/>
    </row>
    <row r="1701" spans="7:7">
      <c r="G1701" s="133"/>
    </row>
    <row r="1702" spans="7:7">
      <c r="G1702" s="133"/>
    </row>
    <row r="1703" spans="7:7">
      <c r="G1703" s="133"/>
    </row>
    <row r="1704" spans="7:7">
      <c r="G1704" s="133"/>
    </row>
    <row r="1705" spans="7:7">
      <c r="G1705" s="133"/>
    </row>
    <row r="1706" spans="7:7">
      <c r="G1706" s="133"/>
    </row>
    <row r="1707" spans="7:7">
      <c r="G1707" s="133"/>
    </row>
    <row r="1708" spans="7:7">
      <c r="G1708" s="133"/>
    </row>
    <row r="1709" spans="7:7">
      <c r="G1709" s="133"/>
    </row>
    <row r="1710" spans="7:7">
      <c r="G1710" s="133"/>
    </row>
    <row r="1711" spans="7:7">
      <c r="G1711" s="133"/>
    </row>
    <row r="1712" spans="7:7">
      <c r="G1712" s="133"/>
    </row>
    <row r="1713" spans="7:7">
      <c r="G1713" s="133"/>
    </row>
    <row r="1714" spans="7:7">
      <c r="G1714" s="133"/>
    </row>
    <row r="1715" spans="7:7">
      <c r="G1715" s="133"/>
    </row>
    <row r="1716" spans="7:7">
      <c r="G1716" s="133"/>
    </row>
    <row r="1717" spans="7:7">
      <c r="G1717" s="133"/>
    </row>
    <row r="1718" spans="7:7">
      <c r="G1718" s="133"/>
    </row>
    <row r="1719" spans="7:7">
      <c r="G1719" s="133"/>
    </row>
    <row r="1720" spans="7:7">
      <c r="G1720" s="133"/>
    </row>
    <row r="1721" spans="7:7">
      <c r="G1721" s="133"/>
    </row>
    <row r="1722" spans="7:7">
      <c r="G1722" s="133"/>
    </row>
    <row r="1723" spans="7:7">
      <c r="G1723" s="133"/>
    </row>
    <row r="1724" spans="7:7">
      <c r="G1724" s="133"/>
    </row>
    <row r="1725" spans="7:7">
      <c r="G1725" s="133"/>
    </row>
    <row r="1726" spans="7:7">
      <c r="G1726" s="133"/>
    </row>
    <row r="1727" spans="7:7">
      <c r="G1727" s="133"/>
    </row>
    <row r="1728" spans="7:7">
      <c r="G1728" s="133"/>
    </row>
    <row r="1729" spans="7:7">
      <c r="G1729" s="133"/>
    </row>
    <row r="1730" spans="7:7">
      <c r="G1730" s="133"/>
    </row>
    <row r="1731" spans="7:7">
      <c r="G1731" s="133"/>
    </row>
    <row r="1732" spans="7:7">
      <c r="G1732" s="133"/>
    </row>
    <row r="1733" spans="7:7">
      <c r="G1733" s="133"/>
    </row>
    <row r="1734" spans="7:7">
      <c r="G1734" s="133"/>
    </row>
    <row r="1735" spans="7:7">
      <c r="G1735" s="133"/>
    </row>
    <row r="1736" spans="7:7">
      <c r="G1736" s="133"/>
    </row>
    <row r="1737" spans="7:7">
      <c r="G1737" s="133"/>
    </row>
    <row r="1738" spans="7:7">
      <c r="G1738" s="133"/>
    </row>
    <row r="1739" spans="7:7">
      <c r="G1739" s="133"/>
    </row>
    <row r="1740" spans="7:7">
      <c r="G1740" s="133"/>
    </row>
    <row r="1741" spans="7:7">
      <c r="G1741" s="133"/>
    </row>
    <row r="1742" spans="7:7">
      <c r="G1742" s="133"/>
    </row>
    <row r="1743" spans="7:7">
      <c r="G1743" s="133"/>
    </row>
    <row r="1744" spans="7:7">
      <c r="G1744" s="133"/>
    </row>
    <row r="1745" spans="7:7">
      <c r="G1745" s="133"/>
    </row>
    <row r="1746" spans="7:7">
      <c r="G1746" s="133"/>
    </row>
    <row r="1747" spans="7:7">
      <c r="G1747" s="133"/>
    </row>
    <row r="1748" spans="7:7">
      <c r="G1748" s="133"/>
    </row>
    <row r="1749" spans="7:7">
      <c r="G1749" s="133"/>
    </row>
    <row r="1750" spans="7:7">
      <c r="G1750" s="133"/>
    </row>
    <row r="1751" spans="7:7">
      <c r="G1751" s="133"/>
    </row>
    <row r="1752" spans="7:7">
      <c r="G1752" s="133"/>
    </row>
    <row r="1753" spans="7:7">
      <c r="G1753" s="133"/>
    </row>
    <row r="1754" spans="7:7">
      <c r="G1754" s="133"/>
    </row>
    <row r="1755" spans="7:7">
      <c r="G1755" s="133"/>
    </row>
    <row r="1756" spans="7:7">
      <c r="G1756" s="133"/>
    </row>
    <row r="1757" spans="7:7">
      <c r="G1757" s="133"/>
    </row>
    <row r="1758" spans="7:7">
      <c r="G1758" s="133"/>
    </row>
    <row r="1759" spans="7:7">
      <c r="G1759" s="133"/>
    </row>
    <row r="1760" spans="7:7">
      <c r="G1760" s="133"/>
    </row>
    <row r="1761" spans="7:7">
      <c r="G1761" s="133"/>
    </row>
    <row r="1762" spans="7:7">
      <c r="G1762" s="133"/>
    </row>
    <row r="1763" spans="7:7">
      <c r="G1763" s="133"/>
    </row>
    <row r="1764" spans="7:7">
      <c r="G1764" s="133"/>
    </row>
    <row r="1765" spans="7:7">
      <c r="G1765" s="133"/>
    </row>
    <row r="1766" spans="7:7">
      <c r="G1766" s="133"/>
    </row>
    <row r="1767" spans="7:7">
      <c r="G1767" s="133"/>
    </row>
    <row r="1768" spans="7:7">
      <c r="G1768" s="133"/>
    </row>
    <row r="1769" spans="7:7">
      <c r="G1769" s="133"/>
    </row>
    <row r="1770" spans="7:7">
      <c r="G1770" s="133"/>
    </row>
    <row r="1771" spans="7:7">
      <c r="G1771" s="133"/>
    </row>
    <row r="1772" spans="7:7">
      <c r="G1772" s="133"/>
    </row>
    <row r="1773" spans="7:7">
      <c r="G1773" s="133"/>
    </row>
    <row r="1774" spans="7:7">
      <c r="G1774" s="133"/>
    </row>
    <row r="1775" spans="7:7">
      <c r="G1775" s="133"/>
    </row>
    <row r="1776" spans="7:7">
      <c r="G1776" s="133"/>
    </row>
    <row r="1777" spans="7:7">
      <c r="G1777" s="133"/>
    </row>
    <row r="1778" spans="7:7">
      <c r="G1778" s="133"/>
    </row>
    <row r="1779" spans="7:7">
      <c r="G1779" s="133"/>
    </row>
    <row r="1780" spans="7:7">
      <c r="G1780" s="133"/>
    </row>
    <row r="1781" spans="7:7">
      <c r="G1781" s="133"/>
    </row>
    <row r="1782" spans="7:7">
      <c r="G1782" s="133"/>
    </row>
    <row r="1783" spans="7:7">
      <c r="G1783" s="133"/>
    </row>
    <row r="1784" spans="7:7">
      <c r="G1784" s="133"/>
    </row>
    <row r="1785" spans="7:7">
      <c r="G1785" s="133"/>
    </row>
    <row r="1786" spans="7:7">
      <c r="G1786" s="133"/>
    </row>
    <row r="1787" spans="7:7">
      <c r="G1787" s="133"/>
    </row>
    <row r="1788" spans="7:7">
      <c r="G1788" s="133"/>
    </row>
    <row r="1789" spans="7:7">
      <c r="G1789" s="133"/>
    </row>
    <row r="1790" spans="7:7">
      <c r="G1790" s="133"/>
    </row>
    <row r="1791" spans="7:7">
      <c r="G1791" s="133"/>
    </row>
    <row r="1792" spans="7:7">
      <c r="G1792" s="133"/>
    </row>
    <row r="1793" spans="7:7">
      <c r="G1793" s="133"/>
    </row>
    <row r="1794" spans="7:7">
      <c r="G1794" s="133"/>
    </row>
    <row r="1795" spans="7:7">
      <c r="G1795" s="133"/>
    </row>
    <row r="1796" spans="7:7">
      <c r="G1796" s="133"/>
    </row>
    <row r="1797" spans="7:7">
      <c r="G1797" s="133"/>
    </row>
    <row r="1798" spans="7:7">
      <c r="G1798" s="133"/>
    </row>
    <row r="1799" spans="7:7">
      <c r="G1799" s="133"/>
    </row>
    <row r="1800" spans="7:7">
      <c r="G1800" s="133"/>
    </row>
    <row r="1801" spans="7:7">
      <c r="G1801" s="133"/>
    </row>
    <row r="1802" spans="7:7">
      <c r="G1802" s="133"/>
    </row>
    <row r="1803" spans="7:7">
      <c r="G1803" s="133"/>
    </row>
    <row r="1804" spans="7:7">
      <c r="G1804" s="133"/>
    </row>
  </sheetData>
  <mergeCells count="276">
    <mergeCell ref="B90:F90"/>
    <mergeCell ref="C98:H98"/>
    <mergeCell ref="A100:J100"/>
    <mergeCell ref="F40:H40"/>
    <mergeCell ref="B91:F91"/>
    <mergeCell ref="B92:F92"/>
    <mergeCell ref="B93:F93"/>
    <mergeCell ref="B94:F94"/>
    <mergeCell ref="B95:F95"/>
    <mergeCell ref="G70:H70"/>
    <mergeCell ref="G71:H71"/>
    <mergeCell ref="A79:F79"/>
    <mergeCell ref="G80:H80"/>
    <mergeCell ref="G81:H81"/>
    <mergeCell ref="A83:I83"/>
    <mergeCell ref="B85:F85"/>
    <mergeCell ref="B86:F86"/>
    <mergeCell ref="B87:F87"/>
    <mergeCell ref="B84:F84"/>
    <mergeCell ref="A18:B18"/>
    <mergeCell ref="F33:H33"/>
    <mergeCell ref="A20:I20"/>
    <mergeCell ref="A19:I19"/>
    <mergeCell ref="A23:F23"/>
    <mergeCell ref="G24:H24"/>
    <mergeCell ref="A28:I28"/>
    <mergeCell ref="F25:H25"/>
    <mergeCell ref="A31:F31"/>
    <mergeCell ref="G32:H32"/>
    <mergeCell ref="C18:E18"/>
    <mergeCell ref="F18:G18"/>
    <mergeCell ref="H18:J18"/>
    <mergeCell ref="B24:E24"/>
    <mergeCell ref="B32:E32"/>
    <mergeCell ref="C12:H12"/>
    <mergeCell ref="A14:J14"/>
    <mergeCell ref="C6:E6"/>
    <mergeCell ref="F6:G6"/>
    <mergeCell ref="H6:J6"/>
    <mergeCell ref="A16:B16"/>
    <mergeCell ref="C16:E16"/>
    <mergeCell ref="A17:B17"/>
    <mergeCell ref="C17:E17"/>
    <mergeCell ref="F16:G16"/>
    <mergeCell ref="H16:J16"/>
    <mergeCell ref="F17:G17"/>
    <mergeCell ref="H17:J17"/>
    <mergeCell ref="A1:J1"/>
    <mergeCell ref="C2:E2"/>
    <mergeCell ref="C3:E3"/>
    <mergeCell ref="C7:E7"/>
    <mergeCell ref="C8:E8"/>
    <mergeCell ref="C9:E9"/>
    <mergeCell ref="A2:B2"/>
    <mergeCell ref="A3:B3"/>
    <mergeCell ref="A6:B6"/>
    <mergeCell ref="A7:B7"/>
    <mergeCell ref="A8:B8"/>
    <mergeCell ref="A9:B9"/>
    <mergeCell ref="F2:J2"/>
    <mergeCell ref="F3:G3"/>
    <mergeCell ref="H3:J3"/>
    <mergeCell ref="A5:J5"/>
    <mergeCell ref="A4:E4"/>
    <mergeCell ref="H4:J4"/>
    <mergeCell ref="F7:G7"/>
    <mergeCell ref="H7:J7"/>
    <mergeCell ref="F8:G8"/>
    <mergeCell ref="H8:J8"/>
    <mergeCell ref="F9:G9"/>
    <mergeCell ref="H9:J9"/>
    <mergeCell ref="B39:E39"/>
    <mergeCell ref="B46:E46"/>
    <mergeCell ref="B63:E63"/>
    <mergeCell ref="B70:E70"/>
    <mergeCell ref="B80:E80"/>
    <mergeCell ref="A109:J109"/>
    <mergeCell ref="A111:J111"/>
    <mergeCell ref="A110:J110"/>
    <mergeCell ref="A35:I35"/>
    <mergeCell ref="A38:F38"/>
    <mergeCell ref="G39:H39"/>
    <mergeCell ref="A73:I73"/>
    <mergeCell ref="A42:I42"/>
    <mergeCell ref="A45:F45"/>
    <mergeCell ref="G46:H46"/>
    <mergeCell ref="G47:H47"/>
    <mergeCell ref="G62:H62"/>
    <mergeCell ref="G63:H63"/>
    <mergeCell ref="G64:H64"/>
    <mergeCell ref="A49:I49"/>
    <mergeCell ref="A66:I66"/>
    <mergeCell ref="A69:F69"/>
    <mergeCell ref="B88:F88"/>
    <mergeCell ref="B89:F89"/>
    <mergeCell ref="A112:D112"/>
    <mergeCell ref="E112:F112"/>
    <mergeCell ref="G112:J112"/>
    <mergeCell ref="B113:D113"/>
    <mergeCell ref="E113:F113"/>
    <mergeCell ref="G113:J113"/>
    <mergeCell ref="B114:D114"/>
    <mergeCell ref="E114:F114"/>
    <mergeCell ref="G114:J114"/>
    <mergeCell ref="B115:D115"/>
    <mergeCell ref="E115:F115"/>
    <mergeCell ref="G115:J115"/>
    <mergeCell ref="B116:D116"/>
    <mergeCell ref="E116:F116"/>
    <mergeCell ref="G116:J116"/>
    <mergeCell ref="B117:D117"/>
    <mergeCell ref="E117:F117"/>
    <mergeCell ref="G117:J117"/>
    <mergeCell ref="A119:J119"/>
    <mergeCell ref="A120:D120"/>
    <mergeCell ref="E120:F120"/>
    <mergeCell ref="G120:J120"/>
    <mergeCell ref="B121:D121"/>
    <mergeCell ref="E121:F121"/>
    <mergeCell ref="G121:J121"/>
    <mergeCell ref="B122:D122"/>
    <mergeCell ref="E122:F122"/>
    <mergeCell ref="G122:J122"/>
    <mergeCell ref="B123:D123"/>
    <mergeCell ref="E123:F123"/>
    <mergeCell ref="G123:J123"/>
    <mergeCell ref="B124:D124"/>
    <mergeCell ref="E124:F124"/>
    <mergeCell ref="G124:J124"/>
    <mergeCell ref="A126:J126"/>
    <mergeCell ref="A127:D127"/>
    <mergeCell ref="E127:F127"/>
    <mergeCell ref="G127:J127"/>
    <mergeCell ref="B128:D128"/>
    <mergeCell ref="E128:F128"/>
    <mergeCell ref="G128:J128"/>
    <mergeCell ref="B129:D129"/>
    <mergeCell ref="E129:F129"/>
    <mergeCell ref="G129:J129"/>
    <mergeCell ref="B130:D130"/>
    <mergeCell ref="E130:F130"/>
    <mergeCell ref="G130:J130"/>
    <mergeCell ref="B131:D131"/>
    <mergeCell ref="E131:F131"/>
    <mergeCell ref="G131:J131"/>
    <mergeCell ref="B132:D132"/>
    <mergeCell ref="E132:F132"/>
    <mergeCell ref="G132:J132"/>
    <mergeCell ref="B133:D133"/>
    <mergeCell ref="E133:F133"/>
    <mergeCell ref="G133:J133"/>
    <mergeCell ref="B134:D134"/>
    <mergeCell ref="G134:J134"/>
    <mergeCell ref="A136:J136"/>
    <mergeCell ref="A137:D137"/>
    <mergeCell ref="E137:F137"/>
    <mergeCell ref="G137:J137"/>
    <mergeCell ref="B138:D138"/>
    <mergeCell ref="E138:F138"/>
    <mergeCell ref="G138:J138"/>
    <mergeCell ref="B139:D139"/>
    <mergeCell ref="E139:F139"/>
    <mergeCell ref="G139:J139"/>
    <mergeCell ref="A141:J141"/>
    <mergeCell ref="A142:D142"/>
    <mergeCell ref="E142:F142"/>
    <mergeCell ref="G142:J142"/>
    <mergeCell ref="B143:D143"/>
    <mergeCell ref="E143:F143"/>
    <mergeCell ref="G143:J143"/>
    <mergeCell ref="B144:D144"/>
    <mergeCell ref="E144:F144"/>
    <mergeCell ref="G144:J144"/>
    <mergeCell ref="B145:D145"/>
    <mergeCell ref="E145:F145"/>
    <mergeCell ref="G145:J145"/>
    <mergeCell ref="A147:J147"/>
    <mergeCell ref="A148:D148"/>
    <mergeCell ref="E148:F148"/>
    <mergeCell ref="G148:J148"/>
    <mergeCell ref="B149:D149"/>
    <mergeCell ref="E149:F149"/>
    <mergeCell ref="G149:J149"/>
    <mergeCell ref="B150:D150"/>
    <mergeCell ref="E150:F150"/>
    <mergeCell ref="G150:J150"/>
    <mergeCell ref="A152:J152"/>
    <mergeCell ref="A153:D153"/>
    <mergeCell ref="E153:F153"/>
    <mergeCell ref="G153:J153"/>
    <mergeCell ref="B154:D154"/>
    <mergeCell ref="E154:F154"/>
    <mergeCell ref="G154:J154"/>
    <mergeCell ref="A156:J156"/>
    <mergeCell ref="A157:D157"/>
    <mergeCell ref="E157:F157"/>
    <mergeCell ref="G157:J157"/>
    <mergeCell ref="B158:D158"/>
    <mergeCell ref="E158:F158"/>
    <mergeCell ref="G158:J158"/>
    <mergeCell ref="B159:D159"/>
    <mergeCell ref="E159:F159"/>
    <mergeCell ref="G159:J159"/>
    <mergeCell ref="B160:D160"/>
    <mergeCell ref="E160:F160"/>
    <mergeCell ref="G160:J160"/>
    <mergeCell ref="A162:J162"/>
    <mergeCell ref="A163:D163"/>
    <mergeCell ref="E163:F163"/>
    <mergeCell ref="G163:J163"/>
    <mergeCell ref="B164:D164"/>
    <mergeCell ref="E164:F164"/>
    <mergeCell ref="G164:J164"/>
    <mergeCell ref="B165:D165"/>
    <mergeCell ref="E165:F165"/>
    <mergeCell ref="G165:J165"/>
    <mergeCell ref="B166:D166"/>
    <mergeCell ref="E166:F166"/>
    <mergeCell ref="G166:J166"/>
    <mergeCell ref="B167:D167"/>
    <mergeCell ref="E167:F167"/>
    <mergeCell ref="G167:J167"/>
    <mergeCell ref="A170:D170"/>
    <mergeCell ref="F170:J170"/>
    <mergeCell ref="A172:D172"/>
    <mergeCell ref="F172:J172"/>
    <mergeCell ref="A173:D173"/>
    <mergeCell ref="F173:J173"/>
    <mergeCell ref="A175:D175"/>
    <mergeCell ref="F175:J175"/>
    <mergeCell ref="A177:D177"/>
    <mergeCell ref="F177:J177"/>
    <mergeCell ref="A179:D179"/>
    <mergeCell ref="F179:J179"/>
    <mergeCell ref="A181:D181"/>
    <mergeCell ref="F181:J181"/>
    <mergeCell ref="A183:D183"/>
    <mergeCell ref="F183:J183"/>
    <mergeCell ref="A184:D184"/>
    <mergeCell ref="F184:J184"/>
    <mergeCell ref="A185:D185"/>
    <mergeCell ref="F185:J185"/>
    <mergeCell ref="A186:D186"/>
    <mergeCell ref="F186:J186"/>
    <mergeCell ref="A187:D187"/>
    <mergeCell ref="F187:J187"/>
    <mergeCell ref="A188:D188"/>
    <mergeCell ref="F188:J188"/>
    <mergeCell ref="A189:D189"/>
    <mergeCell ref="F189:J189"/>
    <mergeCell ref="A190:D190"/>
    <mergeCell ref="F190:J190"/>
    <mergeCell ref="A191:D191"/>
    <mergeCell ref="F191:J191"/>
    <mergeCell ref="A192:D192"/>
    <mergeCell ref="F192:J192"/>
    <mergeCell ref="A193:D193"/>
    <mergeCell ref="F193:J193"/>
    <mergeCell ref="A199:D199"/>
    <mergeCell ref="F199:J199"/>
    <mergeCell ref="A200:D200"/>
    <mergeCell ref="F200:J200"/>
    <mergeCell ref="A201:D201"/>
    <mergeCell ref="F201:J201"/>
    <mergeCell ref="A203:D203"/>
    <mergeCell ref="F203:J203"/>
    <mergeCell ref="A194:D194"/>
    <mergeCell ref="F194:J194"/>
    <mergeCell ref="A195:D195"/>
    <mergeCell ref="F195:J195"/>
    <mergeCell ref="A196:D196"/>
    <mergeCell ref="F196:J196"/>
    <mergeCell ref="A197:D197"/>
    <mergeCell ref="F197:J197"/>
    <mergeCell ref="A198:D198"/>
    <mergeCell ref="F198:J198"/>
  </mergeCells>
  <conditionalFormatting sqref="I26:I27">
    <cfRule type="dataBar" priority="76">
      <dataBar>
        <cfvo type="min" val="0"/>
        <cfvo type="max" val="0"/>
        <color rgb="FF638EC6"/>
      </dataBar>
      <extLst xmlns:x14="http://schemas.microsoft.com/office/spreadsheetml/2009/9/main">
        <ext uri="{B025F937-C7B1-47D3-B67F-A62EFF666E3E}">
          <x14:id>{B2288DC9-DAF5-4B51-B5E7-219171BD17C1}</x14:id>
        </ext>
      </extLst>
    </cfRule>
  </conditionalFormatting>
  <conditionalFormatting sqref="I26:I27">
    <cfRule type="dataBar" priority="70">
      <dataBar>
        <cfvo type="min" val="0"/>
        <cfvo type="max" val="0"/>
        <color rgb="FFFFB628"/>
      </dataBar>
      <extLst xmlns:x14="http://schemas.microsoft.com/office/spreadsheetml/2009/9/main">
        <ext uri="{B025F937-C7B1-47D3-B67F-A62EFF666E3E}">
          <x14:id>{B98AC67B-92C7-4D11-8FD1-03C43B4563CE}</x14:id>
        </ext>
      </extLst>
    </cfRule>
  </conditionalFormatting>
  <conditionalFormatting sqref="I32">
    <cfRule type="dataBar" priority="68">
      <dataBar>
        <cfvo type="min" val="0"/>
        <cfvo type="max" val="0"/>
        <color rgb="FF63C384"/>
      </dataBar>
      <extLst xmlns:x14="http://schemas.microsoft.com/office/spreadsheetml/2009/9/main">
        <ext uri="{B025F937-C7B1-47D3-B67F-A62EFF666E3E}">
          <x14:id>{84E4F24A-4782-4BEA-98DC-A9B3BA74D91B}</x14:id>
        </ext>
      </extLst>
    </cfRule>
  </conditionalFormatting>
  <conditionalFormatting sqref="I33">
    <cfRule type="dataBar" priority="67">
      <dataBar>
        <cfvo type="min" val="0"/>
        <cfvo type="max" val="0"/>
        <color rgb="FF638EC6"/>
      </dataBar>
      <extLst xmlns:x14="http://schemas.microsoft.com/office/spreadsheetml/2009/9/main">
        <ext uri="{B025F937-C7B1-47D3-B67F-A62EFF666E3E}">
          <x14:id>{AA75EE86-59C4-4213-8E35-266B87CA0437}</x14:id>
        </ext>
      </extLst>
    </cfRule>
  </conditionalFormatting>
  <conditionalFormatting sqref="I31">
    <cfRule type="dataBar" priority="69">
      <dataBar>
        <cfvo type="min" val="0"/>
        <cfvo type="max" val="0"/>
        <color rgb="FFFF555A"/>
      </dataBar>
      <extLst xmlns:x14="http://schemas.microsoft.com/office/spreadsheetml/2009/9/main">
        <ext uri="{B025F937-C7B1-47D3-B67F-A62EFF666E3E}">
          <x14:id>{B59EE12B-EF6B-4CFA-9D2B-0F3D837BFCF9}</x14:id>
        </ext>
      </extLst>
    </cfRule>
  </conditionalFormatting>
  <conditionalFormatting sqref="I31">
    <cfRule type="dataBar" priority="66">
      <dataBar>
        <cfvo type="min" val="0"/>
        <cfvo type="max" val="0"/>
        <color rgb="FF638EC6"/>
      </dataBar>
      <extLst xmlns:x14="http://schemas.microsoft.com/office/spreadsheetml/2009/9/main">
        <ext uri="{B025F937-C7B1-47D3-B67F-A62EFF666E3E}">
          <x14:id>{F8EF46EE-6F52-4A62-B7C7-3C52A8F40AE6}</x14:id>
        </ext>
      </extLst>
    </cfRule>
  </conditionalFormatting>
  <conditionalFormatting sqref="I32">
    <cfRule type="dataBar" priority="65">
      <dataBar>
        <cfvo type="min" val="0"/>
        <cfvo type="max" val="0"/>
        <color rgb="FF63C384"/>
      </dataBar>
      <extLst xmlns:x14="http://schemas.microsoft.com/office/spreadsheetml/2009/9/main">
        <ext uri="{B025F937-C7B1-47D3-B67F-A62EFF666E3E}">
          <x14:id>{DF77105B-45E5-4FB4-8393-0AE41D733E10}</x14:id>
        </ext>
      </extLst>
    </cfRule>
  </conditionalFormatting>
  <conditionalFormatting sqref="I33">
    <cfRule type="dataBar" priority="64">
      <dataBar>
        <cfvo type="min" val="0"/>
        <cfvo type="max" val="0"/>
        <color rgb="FFFFB628"/>
      </dataBar>
      <extLst xmlns:x14="http://schemas.microsoft.com/office/spreadsheetml/2009/9/main">
        <ext uri="{B025F937-C7B1-47D3-B67F-A62EFF666E3E}">
          <x14:id>{A5481E35-D790-44C1-A1D7-32AADE2CBB63}</x14:id>
        </ext>
      </extLst>
    </cfRule>
  </conditionalFormatting>
  <conditionalFormatting sqref="I39">
    <cfRule type="dataBar" priority="43">
      <dataBar>
        <cfvo type="min" val="0"/>
        <cfvo type="max" val="0"/>
        <color rgb="FF63C384"/>
      </dataBar>
      <extLst xmlns:x14="http://schemas.microsoft.com/office/spreadsheetml/2009/9/main">
        <ext uri="{B025F937-C7B1-47D3-B67F-A62EFF666E3E}">
          <x14:id>{751A9D2E-9F34-43FC-94DE-73BC57355E08}</x14:id>
        </ext>
      </extLst>
    </cfRule>
  </conditionalFormatting>
  <conditionalFormatting sqref="I40">
    <cfRule type="dataBar" priority="42">
      <dataBar>
        <cfvo type="min" val="0"/>
        <cfvo type="max" val="0"/>
        <color rgb="FF638EC6"/>
      </dataBar>
      <extLst xmlns:x14="http://schemas.microsoft.com/office/spreadsheetml/2009/9/main">
        <ext uri="{B025F937-C7B1-47D3-B67F-A62EFF666E3E}">
          <x14:id>{8EECFB1B-57EA-47AB-AFBC-F190D5CE9F56}</x14:id>
        </ext>
      </extLst>
    </cfRule>
  </conditionalFormatting>
  <conditionalFormatting sqref="I38">
    <cfRule type="dataBar" priority="44">
      <dataBar>
        <cfvo type="min" val="0"/>
        <cfvo type="max" val="0"/>
        <color rgb="FFFF555A"/>
      </dataBar>
      <extLst xmlns:x14="http://schemas.microsoft.com/office/spreadsheetml/2009/9/main">
        <ext uri="{B025F937-C7B1-47D3-B67F-A62EFF666E3E}">
          <x14:id>{168FCC31-C785-4C5D-BC96-749C8DBA7791}</x14:id>
        </ext>
      </extLst>
    </cfRule>
  </conditionalFormatting>
  <conditionalFormatting sqref="I38">
    <cfRule type="dataBar" priority="41">
      <dataBar>
        <cfvo type="min" val="0"/>
        <cfvo type="max" val="0"/>
        <color rgb="FF638EC6"/>
      </dataBar>
      <extLst xmlns:x14="http://schemas.microsoft.com/office/spreadsheetml/2009/9/main">
        <ext uri="{B025F937-C7B1-47D3-B67F-A62EFF666E3E}">
          <x14:id>{7E55499F-1261-4CFB-8AB8-0C5E227451B8}</x14:id>
        </ext>
      </extLst>
    </cfRule>
  </conditionalFormatting>
  <conditionalFormatting sqref="I39">
    <cfRule type="dataBar" priority="40">
      <dataBar>
        <cfvo type="min" val="0"/>
        <cfvo type="max" val="0"/>
        <color rgb="FF63C384"/>
      </dataBar>
      <extLst xmlns:x14="http://schemas.microsoft.com/office/spreadsheetml/2009/9/main">
        <ext uri="{B025F937-C7B1-47D3-B67F-A62EFF666E3E}">
          <x14:id>{4265676F-28E7-46A2-94CD-3762A1E95655}</x14:id>
        </ext>
      </extLst>
    </cfRule>
  </conditionalFormatting>
  <conditionalFormatting sqref="I40">
    <cfRule type="dataBar" priority="39">
      <dataBar>
        <cfvo type="min" val="0"/>
        <cfvo type="max" val="0"/>
        <color rgb="FFFFB628"/>
      </dataBar>
      <extLst xmlns:x14="http://schemas.microsoft.com/office/spreadsheetml/2009/9/main">
        <ext uri="{B025F937-C7B1-47D3-B67F-A62EFF666E3E}">
          <x14:id>{BF6035D4-C5D3-46C7-B905-A1E07050E379}</x14:id>
        </ext>
      </extLst>
    </cfRule>
  </conditionalFormatting>
  <conditionalFormatting sqref="I46">
    <cfRule type="dataBar" priority="37">
      <dataBar>
        <cfvo type="min" val="0"/>
        <cfvo type="max" val="0"/>
        <color rgb="FF63C384"/>
      </dataBar>
      <extLst xmlns:x14="http://schemas.microsoft.com/office/spreadsheetml/2009/9/main">
        <ext uri="{B025F937-C7B1-47D3-B67F-A62EFF666E3E}">
          <x14:id>{D7794F8C-13DA-4B67-BB5A-65F090C93FBD}</x14:id>
        </ext>
      </extLst>
    </cfRule>
  </conditionalFormatting>
  <conditionalFormatting sqref="I47">
    <cfRule type="dataBar" priority="36">
      <dataBar>
        <cfvo type="min" val="0"/>
        <cfvo type="max" val="0"/>
        <color rgb="FF638EC6"/>
      </dataBar>
      <extLst xmlns:x14="http://schemas.microsoft.com/office/spreadsheetml/2009/9/main">
        <ext uri="{B025F937-C7B1-47D3-B67F-A62EFF666E3E}">
          <x14:id>{C0A671B4-CD7B-48EB-AECA-467013819457}</x14:id>
        </ext>
      </extLst>
    </cfRule>
  </conditionalFormatting>
  <conditionalFormatting sqref="I45">
    <cfRule type="dataBar" priority="38">
      <dataBar>
        <cfvo type="min" val="0"/>
        <cfvo type="max" val="0"/>
        <color rgb="FFFF555A"/>
      </dataBar>
      <extLst xmlns:x14="http://schemas.microsoft.com/office/spreadsheetml/2009/9/main">
        <ext uri="{B025F937-C7B1-47D3-B67F-A62EFF666E3E}">
          <x14:id>{80158366-7334-4C2D-B386-7152DC1D647B}</x14:id>
        </ext>
      </extLst>
    </cfRule>
  </conditionalFormatting>
  <conditionalFormatting sqref="I45">
    <cfRule type="dataBar" priority="35">
      <dataBar>
        <cfvo type="min" val="0"/>
        <cfvo type="max" val="0"/>
        <color rgb="FF638EC6"/>
      </dataBar>
      <extLst xmlns:x14="http://schemas.microsoft.com/office/spreadsheetml/2009/9/main">
        <ext uri="{B025F937-C7B1-47D3-B67F-A62EFF666E3E}">
          <x14:id>{77818EF8-7A1B-4F04-A1D7-C11AEDD3D0A4}</x14:id>
        </ext>
      </extLst>
    </cfRule>
  </conditionalFormatting>
  <conditionalFormatting sqref="I46">
    <cfRule type="dataBar" priority="34">
      <dataBar>
        <cfvo type="min" val="0"/>
        <cfvo type="max" val="0"/>
        <color rgb="FF63C384"/>
      </dataBar>
      <extLst xmlns:x14="http://schemas.microsoft.com/office/spreadsheetml/2009/9/main">
        <ext uri="{B025F937-C7B1-47D3-B67F-A62EFF666E3E}">
          <x14:id>{E947C3AC-CB4D-40BC-953D-8C3DF07825BA}</x14:id>
        </ext>
      </extLst>
    </cfRule>
  </conditionalFormatting>
  <conditionalFormatting sqref="I47">
    <cfRule type="dataBar" priority="33">
      <dataBar>
        <cfvo type="min" val="0"/>
        <cfvo type="max" val="0"/>
        <color rgb="FFFFB628"/>
      </dataBar>
      <extLst xmlns:x14="http://schemas.microsoft.com/office/spreadsheetml/2009/9/main">
        <ext uri="{B025F937-C7B1-47D3-B67F-A62EFF666E3E}">
          <x14:id>{97A8ADDE-AFF3-4565-ABBB-FBDB173C8B3F}</x14:id>
        </ext>
      </extLst>
    </cfRule>
  </conditionalFormatting>
  <conditionalFormatting sqref="I25">
    <cfRule type="dataBar" priority="32">
      <dataBar>
        <cfvo type="min" val="0"/>
        <cfvo type="max" val="0"/>
        <color rgb="FF638EC6"/>
      </dataBar>
      <extLst xmlns:x14="http://schemas.microsoft.com/office/spreadsheetml/2009/9/main">
        <ext uri="{B025F937-C7B1-47D3-B67F-A62EFF666E3E}">
          <x14:id>{D3D207F9-F1C0-4F73-8318-928AD1180E1D}</x14:id>
        </ext>
      </extLst>
    </cfRule>
  </conditionalFormatting>
  <conditionalFormatting sqref="I25">
    <cfRule type="dataBar" priority="31">
      <dataBar>
        <cfvo type="min" val="0"/>
        <cfvo type="max" val="0"/>
        <color rgb="FFFFB628"/>
      </dataBar>
      <extLst xmlns:x14="http://schemas.microsoft.com/office/spreadsheetml/2009/9/main">
        <ext uri="{B025F937-C7B1-47D3-B67F-A62EFF666E3E}">
          <x14:id>{5B21A47E-E95C-4F3D-B6FE-6012EF48B1A7}</x14:id>
        </ext>
      </extLst>
    </cfRule>
  </conditionalFormatting>
  <conditionalFormatting sqref="I63">
    <cfRule type="dataBar" priority="29">
      <dataBar>
        <cfvo type="min" val="0"/>
        <cfvo type="max" val="0"/>
        <color rgb="FF63C384"/>
      </dataBar>
      <extLst xmlns:x14="http://schemas.microsoft.com/office/spreadsheetml/2009/9/main">
        <ext uri="{B025F937-C7B1-47D3-B67F-A62EFF666E3E}">
          <x14:id>{95B1D6FA-8CAA-4524-822D-D71174B93D7F}</x14:id>
        </ext>
      </extLst>
    </cfRule>
  </conditionalFormatting>
  <conditionalFormatting sqref="I64">
    <cfRule type="dataBar" priority="28">
      <dataBar>
        <cfvo type="min" val="0"/>
        <cfvo type="max" val="0"/>
        <color rgb="FF638EC6"/>
      </dataBar>
      <extLst xmlns:x14="http://schemas.microsoft.com/office/spreadsheetml/2009/9/main">
        <ext uri="{B025F937-C7B1-47D3-B67F-A62EFF666E3E}">
          <x14:id>{8C957D88-9FD2-4591-B738-B52C38DE0930}</x14:id>
        </ext>
      </extLst>
    </cfRule>
  </conditionalFormatting>
  <conditionalFormatting sqref="I62">
    <cfRule type="dataBar" priority="30">
      <dataBar>
        <cfvo type="min" val="0"/>
        <cfvo type="max" val="0"/>
        <color rgb="FFFF555A"/>
      </dataBar>
      <extLst xmlns:x14="http://schemas.microsoft.com/office/spreadsheetml/2009/9/main">
        <ext uri="{B025F937-C7B1-47D3-B67F-A62EFF666E3E}">
          <x14:id>{355CFFD6-70C1-4640-853F-A9A708ABDC4D}</x14:id>
        </ext>
      </extLst>
    </cfRule>
  </conditionalFormatting>
  <conditionalFormatting sqref="I62">
    <cfRule type="dataBar" priority="27">
      <dataBar>
        <cfvo type="min" val="0"/>
        <cfvo type="max" val="0"/>
        <color rgb="FF638EC6"/>
      </dataBar>
      <extLst xmlns:x14="http://schemas.microsoft.com/office/spreadsheetml/2009/9/main">
        <ext uri="{B025F937-C7B1-47D3-B67F-A62EFF666E3E}">
          <x14:id>{54E75E8F-F1C5-491A-B094-4D3DFFA2CC86}</x14:id>
        </ext>
      </extLst>
    </cfRule>
  </conditionalFormatting>
  <conditionalFormatting sqref="I63">
    <cfRule type="dataBar" priority="26">
      <dataBar>
        <cfvo type="min" val="0"/>
        <cfvo type="max" val="0"/>
        <color rgb="FF63C384"/>
      </dataBar>
      <extLst xmlns:x14="http://schemas.microsoft.com/office/spreadsheetml/2009/9/main">
        <ext uri="{B025F937-C7B1-47D3-B67F-A62EFF666E3E}">
          <x14:id>{D02E3E47-0354-46ED-A013-36B67B21D28C}</x14:id>
        </ext>
      </extLst>
    </cfRule>
  </conditionalFormatting>
  <conditionalFormatting sqref="I64">
    <cfRule type="dataBar" priority="25">
      <dataBar>
        <cfvo type="min" val="0"/>
        <cfvo type="max" val="0"/>
        <color rgb="FFFFB628"/>
      </dataBar>
      <extLst xmlns:x14="http://schemas.microsoft.com/office/spreadsheetml/2009/9/main">
        <ext uri="{B025F937-C7B1-47D3-B67F-A62EFF666E3E}">
          <x14:id>{51F9B34A-983E-47E4-9C48-BF63020D3D12}</x14:id>
        </ext>
      </extLst>
    </cfRule>
  </conditionalFormatting>
  <conditionalFormatting sqref="I70">
    <cfRule type="dataBar" priority="23">
      <dataBar>
        <cfvo type="min" val="0"/>
        <cfvo type="max" val="0"/>
        <color rgb="FF63C384"/>
      </dataBar>
      <extLst xmlns:x14="http://schemas.microsoft.com/office/spreadsheetml/2009/9/main">
        <ext uri="{B025F937-C7B1-47D3-B67F-A62EFF666E3E}">
          <x14:id>{7099AD20-5582-4383-A463-E9F0AD555CA2}</x14:id>
        </ext>
      </extLst>
    </cfRule>
  </conditionalFormatting>
  <conditionalFormatting sqref="I71">
    <cfRule type="dataBar" priority="22">
      <dataBar>
        <cfvo type="min" val="0"/>
        <cfvo type="max" val="0"/>
        <color rgb="FF638EC6"/>
      </dataBar>
      <extLst xmlns:x14="http://schemas.microsoft.com/office/spreadsheetml/2009/9/main">
        <ext uri="{B025F937-C7B1-47D3-B67F-A62EFF666E3E}">
          <x14:id>{7EDAC83F-74C1-405A-84A8-727F67465B4D}</x14:id>
        </ext>
      </extLst>
    </cfRule>
  </conditionalFormatting>
  <conditionalFormatting sqref="I69">
    <cfRule type="dataBar" priority="24">
      <dataBar>
        <cfvo type="min" val="0"/>
        <cfvo type="max" val="0"/>
        <color rgb="FFFF555A"/>
      </dataBar>
      <extLst xmlns:x14="http://schemas.microsoft.com/office/spreadsheetml/2009/9/main">
        <ext uri="{B025F937-C7B1-47D3-B67F-A62EFF666E3E}">
          <x14:id>{AE34321E-E754-4B96-B2B1-8B56C83E7300}</x14:id>
        </ext>
      </extLst>
    </cfRule>
  </conditionalFormatting>
  <conditionalFormatting sqref="I69">
    <cfRule type="dataBar" priority="21">
      <dataBar>
        <cfvo type="min" val="0"/>
        <cfvo type="max" val="0"/>
        <color rgb="FF638EC6"/>
      </dataBar>
      <extLst xmlns:x14="http://schemas.microsoft.com/office/spreadsheetml/2009/9/main">
        <ext uri="{B025F937-C7B1-47D3-B67F-A62EFF666E3E}">
          <x14:id>{ECC47051-0EBE-4448-8794-1C4C5A9EF29B}</x14:id>
        </ext>
      </extLst>
    </cfRule>
  </conditionalFormatting>
  <conditionalFormatting sqref="I70">
    <cfRule type="dataBar" priority="20">
      <dataBar>
        <cfvo type="min" val="0"/>
        <cfvo type="max" val="0"/>
        <color rgb="FF63C384"/>
      </dataBar>
      <extLst xmlns:x14="http://schemas.microsoft.com/office/spreadsheetml/2009/9/main">
        <ext uri="{B025F937-C7B1-47D3-B67F-A62EFF666E3E}">
          <x14:id>{7129AB48-884B-4567-BCED-8864200360F3}</x14:id>
        </ext>
      </extLst>
    </cfRule>
  </conditionalFormatting>
  <conditionalFormatting sqref="I71">
    <cfRule type="dataBar" priority="19">
      <dataBar>
        <cfvo type="min" val="0"/>
        <cfvo type="max" val="0"/>
        <color rgb="FFFFB628"/>
      </dataBar>
      <extLst xmlns:x14="http://schemas.microsoft.com/office/spreadsheetml/2009/9/main">
        <ext uri="{B025F937-C7B1-47D3-B67F-A62EFF666E3E}">
          <x14:id>{7D5FCB0D-9C88-4CDF-BE8C-754411F7A2C5}</x14:id>
        </ext>
      </extLst>
    </cfRule>
  </conditionalFormatting>
  <conditionalFormatting sqref="I80">
    <cfRule type="dataBar" priority="17">
      <dataBar>
        <cfvo type="min" val="0"/>
        <cfvo type="max" val="0"/>
        <color rgb="FF63C384"/>
      </dataBar>
      <extLst xmlns:x14="http://schemas.microsoft.com/office/spreadsheetml/2009/9/main">
        <ext uri="{B025F937-C7B1-47D3-B67F-A62EFF666E3E}">
          <x14:id>{3D3C23F9-2320-4E8D-8E3E-FFCC53DEA8AC}</x14:id>
        </ext>
      </extLst>
    </cfRule>
  </conditionalFormatting>
  <conditionalFormatting sqref="I81">
    <cfRule type="dataBar" priority="16">
      <dataBar>
        <cfvo type="min" val="0"/>
        <cfvo type="max" val="0"/>
        <color rgb="FF638EC6"/>
      </dataBar>
      <extLst xmlns:x14="http://schemas.microsoft.com/office/spreadsheetml/2009/9/main">
        <ext uri="{B025F937-C7B1-47D3-B67F-A62EFF666E3E}">
          <x14:id>{C7D9FA9C-4622-4980-A555-B72768F5DDE6}</x14:id>
        </ext>
      </extLst>
    </cfRule>
  </conditionalFormatting>
  <conditionalFormatting sqref="I79">
    <cfRule type="dataBar" priority="18">
      <dataBar>
        <cfvo type="min" val="0"/>
        <cfvo type="max" val="0"/>
        <color rgb="FFFF555A"/>
      </dataBar>
      <extLst xmlns:x14="http://schemas.microsoft.com/office/spreadsheetml/2009/9/main">
        <ext uri="{B025F937-C7B1-47D3-B67F-A62EFF666E3E}">
          <x14:id>{C34D86E5-19F7-4C0E-B3EA-FFD5D6D9D6F8}</x14:id>
        </ext>
      </extLst>
    </cfRule>
  </conditionalFormatting>
  <conditionalFormatting sqref="I79">
    <cfRule type="dataBar" priority="15">
      <dataBar>
        <cfvo type="min" val="0"/>
        <cfvo type="max" val="0"/>
        <color rgb="FF638EC6"/>
      </dataBar>
      <extLst xmlns:x14="http://schemas.microsoft.com/office/spreadsheetml/2009/9/main">
        <ext uri="{B025F937-C7B1-47D3-B67F-A62EFF666E3E}">
          <x14:id>{4CF0921C-469B-4514-93C0-C05C658C3C05}</x14:id>
        </ext>
      </extLst>
    </cfRule>
  </conditionalFormatting>
  <conditionalFormatting sqref="I80">
    <cfRule type="dataBar" priority="14">
      <dataBar>
        <cfvo type="min" val="0"/>
        <cfvo type="max" val="0"/>
        <color rgb="FF63C384"/>
      </dataBar>
      <extLst xmlns:x14="http://schemas.microsoft.com/office/spreadsheetml/2009/9/main">
        <ext uri="{B025F937-C7B1-47D3-B67F-A62EFF666E3E}">
          <x14:id>{2CE0E5D2-8168-4819-858C-C76312BC4FCD}</x14:id>
        </ext>
      </extLst>
    </cfRule>
  </conditionalFormatting>
  <conditionalFormatting sqref="I81">
    <cfRule type="dataBar" priority="13">
      <dataBar>
        <cfvo type="min" val="0"/>
        <cfvo type="max" val="0"/>
        <color rgb="FFFFB628"/>
      </dataBar>
      <extLst xmlns:x14="http://schemas.microsoft.com/office/spreadsheetml/2009/9/main">
        <ext uri="{B025F937-C7B1-47D3-B67F-A62EFF666E3E}">
          <x14:id>{ED05FEEF-E78F-426F-A39A-1BEB63269705}</x14:id>
        </ext>
      </extLst>
    </cfRule>
  </conditionalFormatting>
  <conditionalFormatting sqref="I24">
    <cfRule type="dataBar" priority="79">
      <dataBar>
        <cfvo type="min" val="0"/>
        <cfvo type="max" val="0"/>
        <color rgb="FF63C384"/>
      </dataBar>
      <extLst xmlns:x14="http://schemas.microsoft.com/office/spreadsheetml/2009/9/main">
        <ext uri="{B025F937-C7B1-47D3-B67F-A62EFF666E3E}">
          <x14:id>{38788CCC-F378-4602-BCE4-5D7BEF4A3106}</x14:id>
        </ext>
      </extLst>
    </cfRule>
  </conditionalFormatting>
  <conditionalFormatting sqref="I23">
    <cfRule type="dataBar" priority="82">
      <dataBar>
        <cfvo type="min" val="0"/>
        <cfvo type="max" val="0"/>
        <color rgb="FFFF555A"/>
      </dataBar>
      <extLst xmlns:x14="http://schemas.microsoft.com/office/spreadsheetml/2009/9/main">
        <ext uri="{B025F937-C7B1-47D3-B67F-A62EFF666E3E}">
          <x14:id>{1D07E884-9887-4B03-85E1-F3844C4BCB1E}</x14:id>
        </ext>
      </extLst>
    </cfRule>
  </conditionalFormatting>
  <conditionalFormatting sqref="I23">
    <cfRule type="dataBar" priority="83">
      <dataBar>
        <cfvo type="min" val="0"/>
        <cfvo type="max" val="0"/>
        <color rgb="FF638EC6"/>
      </dataBar>
      <extLst xmlns:x14="http://schemas.microsoft.com/office/spreadsheetml/2009/9/main">
        <ext uri="{B025F937-C7B1-47D3-B67F-A62EFF666E3E}">
          <x14:id>{55C486A8-66E1-4A3D-9BC9-12A0BF9B8108}</x14:id>
        </ext>
      </extLst>
    </cfRule>
  </conditionalFormatting>
  <conditionalFormatting sqref="I24">
    <cfRule type="dataBar" priority="84">
      <dataBar>
        <cfvo type="min" val="0"/>
        <cfvo type="max" val="0"/>
        <color rgb="FF63C384"/>
      </dataBar>
      <extLst xmlns:x14="http://schemas.microsoft.com/office/spreadsheetml/2009/9/main">
        <ext uri="{B025F937-C7B1-47D3-B67F-A62EFF666E3E}">
          <x14:id>{A67AC11F-6942-4F09-8DEC-8A0FCA2DC356}</x14:id>
        </ext>
      </extLst>
    </cfRule>
  </conditionalFormatting>
  <conditionalFormatting sqref="I34">
    <cfRule type="dataBar" priority="12">
      <dataBar>
        <cfvo type="min" val="0"/>
        <cfvo type="max" val="0"/>
        <color rgb="FF638EC6"/>
      </dataBar>
      <extLst xmlns:x14="http://schemas.microsoft.com/office/spreadsheetml/2009/9/main">
        <ext uri="{B025F937-C7B1-47D3-B67F-A62EFF666E3E}">
          <x14:id>{1F33B1E2-332D-485E-B18A-0B50F715D7FD}</x14:id>
        </ext>
      </extLst>
    </cfRule>
  </conditionalFormatting>
  <conditionalFormatting sqref="I34">
    <cfRule type="dataBar" priority="11">
      <dataBar>
        <cfvo type="min" val="0"/>
        <cfvo type="max" val="0"/>
        <color rgb="FFFFB628"/>
      </dataBar>
      <extLst xmlns:x14="http://schemas.microsoft.com/office/spreadsheetml/2009/9/main">
        <ext uri="{B025F937-C7B1-47D3-B67F-A62EFF666E3E}">
          <x14:id>{FA799E30-B946-45F2-BF51-5EDED9C6B292}</x14:id>
        </ext>
      </extLst>
    </cfRule>
  </conditionalFormatting>
  <conditionalFormatting sqref="I41">
    <cfRule type="dataBar" priority="10">
      <dataBar>
        <cfvo type="min" val="0"/>
        <cfvo type="max" val="0"/>
        <color rgb="FF638EC6"/>
      </dataBar>
      <extLst xmlns:x14="http://schemas.microsoft.com/office/spreadsheetml/2009/9/main">
        <ext uri="{B025F937-C7B1-47D3-B67F-A62EFF666E3E}">
          <x14:id>{9C8A30E0-C500-4010-97EE-F97CE947B5DA}</x14:id>
        </ext>
      </extLst>
    </cfRule>
  </conditionalFormatting>
  <conditionalFormatting sqref="I41">
    <cfRule type="dataBar" priority="9">
      <dataBar>
        <cfvo type="min" val="0"/>
        <cfvo type="max" val="0"/>
        <color rgb="FFFFB628"/>
      </dataBar>
      <extLst xmlns:x14="http://schemas.microsoft.com/office/spreadsheetml/2009/9/main">
        <ext uri="{B025F937-C7B1-47D3-B67F-A62EFF666E3E}">
          <x14:id>{57B2E2E7-0C61-494E-9AA5-2C8628FB6393}</x14:id>
        </ext>
      </extLst>
    </cfRule>
  </conditionalFormatting>
  <conditionalFormatting sqref="I48">
    <cfRule type="dataBar" priority="8">
      <dataBar>
        <cfvo type="min" val="0"/>
        <cfvo type="max" val="0"/>
        <color rgb="FF638EC6"/>
      </dataBar>
      <extLst xmlns:x14="http://schemas.microsoft.com/office/spreadsheetml/2009/9/main">
        <ext uri="{B025F937-C7B1-47D3-B67F-A62EFF666E3E}">
          <x14:id>{C9874C70-3B2F-4066-BC8B-00540E5AEA3A}</x14:id>
        </ext>
      </extLst>
    </cfRule>
  </conditionalFormatting>
  <conditionalFormatting sqref="I48">
    <cfRule type="dataBar" priority="7">
      <dataBar>
        <cfvo type="min" val="0"/>
        <cfvo type="max" val="0"/>
        <color rgb="FFFFB628"/>
      </dataBar>
      <extLst xmlns:x14="http://schemas.microsoft.com/office/spreadsheetml/2009/9/main">
        <ext uri="{B025F937-C7B1-47D3-B67F-A62EFF666E3E}">
          <x14:id>{04231486-8EA3-497B-A2C9-E5C7EC61EECA}</x14:id>
        </ext>
      </extLst>
    </cfRule>
  </conditionalFormatting>
  <conditionalFormatting sqref="I65">
    <cfRule type="dataBar" priority="6">
      <dataBar>
        <cfvo type="min" val="0"/>
        <cfvo type="max" val="0"/>
        <color rgb="FF638EC6"/>
      </dataBar>
      <extLst xmlns:x14="http://schemas.microsoft.com/office/spreadsheetml/2009/9/main">
        <ext uri="{B025F937-C7B1-47D3-B67F-A62EFF666E3E}">
          <x14:id>{923FFB09-0A81-4BD0-A0B8-51089BE321B1}</x14:id>
        </ext>
      </extLst>
    </cfRule>
  </conditionalFormatting>
  <conditionalFormatting sqref="I65">
    <cfRule type="dataBar" priority="5">
      <dataBar>
        <cfvo type="min" val="0"/>
        <cfvo type="max" val="0"/>
        <color rgb="FFFFB628"/>
      </dataBar>
      <extLst xmlns:x14="http://schemas.microsoft.com/office/spreadsheetml/2009/9/main">
        <ext uri="{B025F937-C7B1-47D3-B67F-A62EFF666E3E}">
          <x14:id>{9B9C1B59-A771-486B-80CF-46C39E52EDE1}</x14:id>
        </ext>
      </extLst>
    </cfRule>
  </conditionalFormatting>
  <conditionalFormatting sqref="I72">
    <cfRule type="dataBar" priority="4">
      <dataBar>
        <cfvo type="min" val="0"/>
        <cfvo type="max" val="0"/>
        <color rgb="FF638EC6"/>
      </dataBar>
      <extLst xmlns:x14="http://schemas.microsoft.com/office/spreadsheetml/2009/9/main">
        <ext uri="{B025F937-C7B1-47D3-B67F-A62EFF666E3E}">
          <x14:id>{AAF855A9-191D-4597-875F-289A976BC5EA}</x14:id>
        </ext>
      </extLst>
    </cfRule>
  </conditionalFormatting>
  <conditionalFormatting sqref="I72">
    <cfRule type="dataBar" priority="3">
      <dataBar>
        <cfvo type="min" val="0"/>
        <cfvo type="max" val="0"/>
        <color rgb="FFFFB628"/>
      </dataBar>
      <extLst xmlns:x14="http://schemas.microsoft.com/office/spreadsheetml/2009/9/main">
        <ext uri="{B025F937-C7B1-47D3-B67F-A62EFF666E3E}">
          <x14:id>{BCC4922F-3D67-46D1-A6A4-2181E50CC37D}</x14:id>
        </ext>
      </extLst>
    </cfRule>
  </conditionalFormatting>
  <conditionalFormatting sqref="I82">
    <cfRule type="dataBar" priority="2">
      <dataBar>
        <cfvo type="min" val="0"/>
        <cfvo type="max" val="0"/>
        <color rgb="FF638EC6"/>
      </dataBar>
      <extLst xmlns:x14="http://schemas.microsoft.com/office/spreadsheetml/2009/9/main">
        <ext uri="{B025F937-C7B1-47D3-B67F-A62EFF666E3E}">
          <x14:id>{8779A619-7DE7-4968-9270-57B23A571861}</x14:id>
        </ext>
      </extLst>
    </cfRule>
  </conditionalFormatting>
  <conditionalFormatting sqref="I82">
    <cfRule type="dataBar" priority="1">
      <dataBar>
        <cfvo type="min" val="0"/>
        <cfvo type="max" val="0"/>
        <color rgb="FFFFB628"/>
      </dataBar>
      <extLst xmlns:x14="http://schemas.microsoft.com/office/spreadsheetml/2009/9/main">
        <ext uri="{B025F937-C7B1-47D3-B67F-A62EFF666E3E}">
          <x14:id>{D90B40AF-E895-4FFB-BD88-3E179D465390}</x14:id>
        </ext>
      </extLst>
    </cfRule>
  </conditionalFormatting>
  <dataValidations count="8">
    <dataValidation type="decimal" allowBlank="1" showInputMessage="1" showErrorMessage="1" sqref="E22">
      <formula1>0.2</formula1>
      <formula2>0.28</formula2>
    </dataValidation>
    <dataValidation type="decimal" allowBlank="1" showInputMessage="1" showErrorMessage="1" sqref="F24 F32">
      <formula1>0.2</formula1>
      <formula2>0.8</formula2>
    </dataValidation>
    <dataValidation type="decimal" allowBlank="1" showInputMessage="1" showErrorMessage="1" sqref="F39">
      <formula1>0.1</formula1>
      <formula2>0.15</formula2>
    </dataValidation>
    <dataValidation type="decimal" allowBlank="1" showInputMessage="1" showErrorMessage="1" sqref="F46">
      <formula1>0.05</formula1>
      <formula2>0.2</formula2>
    </dataValidation>
    <dataValidation type="decimal" allowBlank="1" showInputMessage="1" showErrorMessage="1" sqref="F63">
      <formula1>0</formula1>
      <formula2>0</formula2>
    </dataValidation>
    <dataValidation type="decimal" allowBlank="1" showInputMessage="1" showErrorMessage="1" sqref="F70">
      <formula1>0.18</formula1>
      <formula2>0.18</formula2>
    </dataValidation>
    <dataValidation type="decimal" allowBlank="1" showInputMessage="1" showErrorMessage="1" sqref="F80">
      <formula1>0.1</formula1>
      <formula2>0.2</formula2>
    </dataValidation>
    <dataValidation type="list" allowBlank="1" showInputMessage="1" showErrorMessage="1" sqref="H6:J6">
      <formula1>"Thomas Abraham, Ahmd Hmdi, Amr Khalid"</formula1>
    </dataValidation>
  </dataValidations>
  <printOptions horizontalCentered="1" verticalCentered="1"/>
  <pageMargins left="0" right="0" top="0.25" bottom="0.25" header="0" footer="0"/>
  <pageSetup paperSize="9" scale="54" orientation="portrait" r:id="rId1"/>
  <rowBreaks count="2" manualBreakCount="2">
    <brk id="71" max="9" man="1"/>
    <brk id="102" max="9" man="1"/>
  </rowBreaks>
  <drawing r:id="rId2"/>
  <legacyDrawing r:id="rId3"/>
  <tableParts count="7">
    <tablePart r:id="rId4"/>
    <tablePart r:id="rId5"/>
    <tablePart r:id="rId6"/>
    <tablePart r:id="rId7"/>
    <tablePart r:id="rId8"/>
    <tablePart r:id="rId9"/>
    <tablePart r:id="rId10"/>
  </tableParts>
  <extLst xmlns:x14="http://schemas.microsoft.com/office/spreadsheetml/2009/9/main">
    <ext uri="{78C0D931-6437-407d-A8EE-F0AAD7539E65}">
      <x14:conditionalFormattings>
        <x14:conditionalFormatting xmlns:xm="http://schemas.microsoft.com/office/excel/2006/main">
          <x14:cfRule type="dataBar" id="{B2288DC9-DAF5-4B51-B5E7-219171BD17C1}">
            <x14:dataBar minLength="0" maxLength="100" border="1" negativeBarBorderColorSameAsPositive="0">
              <x14:cfvo type="autoMin"/>
              <x14:cfvo type="autoMax"/>
              <x14:borderColor rgb="FF638EC6"/>
              <x14:negativeFillColor rgb="FFFF0000"/>
              <x14:negativeBorderColor rgb="FFFF0000"/>
              <x14:axisColor rgb="FF000000"/>
            </x14:dataBar>
          </x14:cfRule>
          <xm:sqref>I26:I27</xm:sqref>
        </x14:conditionalFormatting>
        <x14:conditionalFormatting xmlns:xm="http://schemas.microsoft.com/office/excel/2006/main">
          <x14:cfRule type="dataBar" id="{B98AC67B-92C7-4D11-8FD1-03C43B4563CE}">
            <x14:dataBar minLength="0" maxLength="100" gradient="0">
              <x14:cfvo type="autoMin"/>
              <x14:cfvo type="autoMax"/>
              <x14:negativeFillColor rgb="FFFF0000"/>
              <x14:axisColor rgb="FF000000"/>
            </x14:dataBar>
          </x14:cfRule>
          <xm:sqref>I26:I27</xm:sqref>
        </x14:conditionalFormatting>
        <x14:conditionalFormatting xmlns:xm="http://schemas.microsoft.com/office/excel/2006/main">
          <x14:cfRule type="dataBar" id="{84E4F24A-4782-4BEA-98DC-A9B3BA74D91B}">
            <x14:dataBar minLength="0" maxLength="100" border="1" negativeBarBorderColorSameAsPositive="0">
              <x14:cfvo type="autoMin"/>
              <x14:cfvo type="autoMax"/>
              <x14:borderColor rgb="FF63C384"/>
              <x14:negativeFillColor rgb="FFFF0000"/>
              <x14:negativeBorderColor rgb="FFFF0000"/>
              <x14:axisColor rgb="FF000000"/>
            </x14:dataBar>
          </x14:cfRule>
          <xm:sqref>I32</xm:sqref>
        </x14:conditionalFormatting>
        <x14:conditionalFormatting xmlns:xm="http://schemas.microsoft.com/office/excel/2006/main">
          <x14:cfRule type="dataBar" id="{AA75EE86-59C4-4213-8E35-266B87CA0437}">
            <x14:dataBar minLength="0" maxLength="100" border="1" negativeBarBorderColorSameAsPositive="0">
              <x14:cfvo type="autoMin"/>
              <x14:cfvo type="autoMax"/>
              <x14:borderColor rgb="FF638EC6"/>
              <x14:negativeFillColor rgb="FFFF0000"/>
              <x14:negativeBorderColor rgb="FFFF0000"/>
              <x14:axisColor rgb="FF000000"/>
            </x14:dataBar>
          </x14:cfRule>
          <xm:sqref>I33</xm:sqref>
        </x14:conditionalFormatting>
        <x14:conditionalFormatting xmlns:xm="http://schemas.microsoft.com/office/excel/2006/main">
          <x14:cfRule type="dataBar" id="{B59EE12B-EF6B-4CFA-9D2B-0F3D837BFCF9}">
            <x14:dataBar minLength="0" maxLength="100" border="1" negativeBarBorderColorSameAsPositive="0">
              <x14:cfvo type="autoMin"/>
              <x14:cfvo type="autoMax"/>
              <x14:borderColor rgb="FFFF555A"/>
              <x14:negativeFillColor rgb="FFFF0000"/>
              <x14:negativeBorderColor rgb="FFFF0000"/>
              <x14:axisColor rgb="FF000000"/>
            </x14:dataBar>
          </x14:cfRule>
          <xm:sqref>I31</xm:sqref>
        </x14:conditionalFormatting>
        <x14:conditionalFormatting xmlns:xm="http://schemas.microsoft.com/office/excel/2006/main">
          <x14:cfRule type="dataBar" id="{F8EF46EE-6F52-4A62-B7C7-3C52A8F40AE6}">
            <x14:dataBar minLength="0" maxLength="100" border="1" negativeBarBorderColorSameAsPositive="0">
              <x14:cfvo type="autoMin"/>
              <x14:cfvo type="autoMax"/>
              <x14:borderColor rgb="FF638EC6"/>
              <x14:negativeFillColor rgb="FFFF0000"/>
              <x14:negativeBorderColor rgb="FFFF0000"/>
              <x14:axisColor rgb="FF000000"/>
            </x14:dataBar>
          </x14:cfRule>
          <xm:sqref>I31</xm:sqref>
        </x14:conditionalFormatting>
        <x14:conditionalFormatting xmlns:xm="http://schemas.microsoft.com/office/excel/2006/main">
          <x14:cfRule type="dataBar" id="{DF77105B-45E5-4FB4-8393-0AE41D733E10}">
            <x14:dataBar minLength="0" maxLength="100" border="1" negativeBarBorderColorSameAsPositive="0">
              <x14:cfvo type="autoMin"/>
              <x14:cfvo type="autoMax"/>
              <x14:borderColor rgb="FF63C384"/>
              <x14:negativeFillColor rgb="FFFF0000"/>
              <x14:negativeBorderColor rgb="FFFF0000"/>
              <x14:axisColor rgb="FF000000"/>
            </x14:dataBar>
          </x14:cfRule>
          <xm:sqref>I32</xm:sqref>
        </x14:conditionalFormatting>
        <x14:conditionalFormatting xmlns:xm="http://schemas.microsoft.com/office/excel/2006/main">
          <x14:cfRule type="dataBar" id="{A5481E35-D790-44C1-A1D7-32AADE2CBB63}">
            <x14:dataBar minLength="0" maxLength="100" gradient="0">
              <x14:cfvo type="autoMin"/>
              <x14:cfvo type="autoMax"/>
              <x14:negativeFillColor rgb="FFFF0000"/>
              <x14:axisColor rgb="FF000000"/>
            </x14:dataBar>
          </x14:cfRule>
          <xm:sqref>I33</xm:sqref>
        </x14:conditionalFormatting>
        <x14:conditionalFormatting xmlns:xm="http://schemas.microsoft.com/office/excel/2006/main">
          <x14:cfRule type="dataBar" id="{751A9D2E-9F34-43FC-94DE-73BC57355E08}">
            <x14:dataBar minLength="0" maxLength="100" border="1" negativeBarBorderColorSameAsPositive="0">
              <x14:cfvo type="autoMin"/>
              <x14:cfvo type="autoMax"/>
              <x14:borderColor rgb="FF63C384"/>
              <x14:negativeFillColor rgb="FFFF0000"/>
              <x14:negativeBorderColor rgb="FFFF0000"/>
              <x14:axisColor rgb="FF000000"/>
            </x14:dataBar>
          </x14:cfRule>
          <xm:sqref>I39</xm:sqref>
        </x14:conditionalFormatting>
        <x14:conditionalFormatting xmlns:xm="http://schemas.microsoft.com/office/excel/2006/main">
          <x14:cfRule type="dataBar" id="{8EECFB1B-57EA-47AB-AFBC-F190D5CE9F56}">
            <x14:dataBar minLength="0" maxLength="100" border="1" negativeBarBorderColorSameAsPositive="0">
              <x14:cfvo type="autoMin"/>
              <x14:cfvo type="autoMax"/>
              <x14:borderColor rgb="FF638EC6"/>
              <x14:negativeFillColor rgb="FFFF0000"/>
              <x14:negativeBorderColor rgb="FFFF0000"/>
              <x14:axisColor rgb="FF000000"/>
            </x14:dataBar>
          </x14:cfRule>
          <xm:sqref>I40</xm:sqref>
        </x14:conditionalFormatting>
        <x14:conditionalFormatting xmlns:xm="http://schemas.microsoft.com/office/excel/2006/main">
          <x14:cfRule type="dataBar" id="{168FCC31-C785-4C5D-BC96-749C8DBA7791}">
            <x14:dataBar minLength="0" maxLength="100" border="1" negativeBarBorderColorSameAsPositive="0">
              <x14:cfvo type="autoMin"/>
              <x14:cfvo type="autoMax"/>
              <x14:borderColor rgb="FFFF555A"/>
              <x14:negativeFillColor rgb="FFFF0000"/>
              <x14:negativeBorderColor rgb="FFFF0000"/>
              <x14:axisColor rgb="FF000000"/>
            </x14:dataBar>
          </x14:cfRule>
          <xm:sqref>I38</xm:sqref>
        </x14:conditionalFormatting>
        <x14:conditionalFormatting xmlns:xm="http://schemas.microsoft.com/office/excel/2006/main">
          <x14:cfRule type="dataBar" id="{7E55499F-1261-4CFB-8AB8-0C5E227451B8}">
            <x14:dataBar minLength="0" maxLength="100" border="1" negativeBarBorderColorSameAsPositive="0">
              <x14:cfvo type="autoMin"/>
              <x14:cfvo type="autoMax"/>
              <x14:borderColor rgb="FF638EC6"/>
              <x14:negativeFillColor rgb="FFFF0000"/>
              <x14:negativeBorderColor rgb="FFFF0000"/>
              <x14:axisColor rgb="FF000000"/>
            </x14:dataBar>
          </x14:cfRule>
          <xm:sqref>I38</xm:sqref>
        </x14:conditionalFormatting>
        <x14:conditionalFormatting xmlns:xm="http://schemas.microsoft.com/office/excel/2006/main">
          <x14:cfRule type="dataBar" id="{4265676F-28E7-46A2-94CD-3762A1E95655}">
            <x14:dataBar minLength="0" maxLength="100" border="1" negativeBarBorderColorSameAsPositive="0">
              <x14:cfvo type="autoMin"/>
              <x14:cfvo type="autoMax"/>
              <x14:borderColor rgb="FF63C384"/>
              <x14:negativeFillColor rgb="FFFF0000"/>
              <x14:negativeBorderColor rgb="FFFF0000"/>
              <x14:axisColor rgb="FF000000"/>
            </x14:dataBar>
          </x14:cfRule>
          <xm:sqref>I39</xm:sqref>
        </x14:conditionalFormatting>
        <x14:conditionalFormatting xmlns:xm="http://schemas.microsoft.com/office/excel/2006/main">
          <x14:cfRule type="dataBar" id="{BF6035D4-C5D3-46C7-B905-A1E07050E379}">
            <x14:dataBar minLength="0" maxLength="100" gradient="0">
              <x14:cfvo type="autoMin"/>
              <x14:cfvo type="autoMax"/>
              <x14:negativeFillColor rgb="FFFF0000"/>
              <x14:axisColor rgb="FF000000"/>
            </x14:dataBar>
          </x14:cfRule>
          <xm:sqref>I40</xm:sqref>
        </x14:conditionalFormatting>
        <x14:conditionalFormatting xmlns:xm="http://schemas.microsoft.com/office/excel/2006/main">
          <x14:cfRule type="dataBar" id="{D7794F8C-13DA-4B67-BB5A-65F090C93FBD}">
            <x14:dataBar minLength="0" maxLength="100" border="1" negativeBarBorderColorSameAsPositive="0">
              <x14:cfvo type="autoMin"/>
              <x14:cfvo type="autoMax"/>
              <x14:borderColor rgb="FF63C384"/>
              <x14:negativeFillColor rgb="FFFF0000"/>
              <x14:negativeBorderColor rgb="FFFF0000"/>
              <x14:axisColor rgb="FF000000"/>
            </x14:dataBar>
          </x14:cfRule>
          <xm:sqref>I46</xm:sqref>
        </x14:conditionalFormatting>
        <x14:conditionalFormatting xmlns:xm="http://schemas.microsoft.com/office/excel/2006/main">
          <x14:cfRule type="dataBar" id="{C0A671B4-CD7B-48EB-AECA-467013819457}">
            <x14:dataBar minLength="0" maxLength="100" border="1" negativeBarBorderColorSameAsPositive="0">
              <x14:cfvo type="autoMin"/>
              <x14:cfvo type="autoMax"/>
              <x14:borderColor rgb="FF638EC6"/>
              <x14:negativeFillColor rgb="FFFF0000"/>
              <x14:negativeBorderColor rgb="FFFF0000"/>
              <x14:axisColor rgb="FF000000"/>
            </x14:dataBar>
          </x14:cfRule>
          <xm:sqref>I47</xm:sqref>
        </x14:conditionalFormatting>
        <x14:conditionalFormatting xmlns:xm="http://schemas.microsoft.com/office/excel/2006/main">
          <x14:cfRule type="dataBar" id="{80158366-7334-4C2D-B386-7152DC1D647B}">
            <x14:dataBar minLength="0" maxLength="100" border="1" negativeBarBorderColorSameAsPositive="0">
              <x14:cfvo type="autoMin"/>
              <x14:cfvo type="autoMax"/>
              <x14:borderColor rgb="FFFF555A"/>
              <x14:negativeFillColor rgb="FFFF0000"/>
              <x14:negativeBorderColor rgb="FFFF0000"/>
              <x14:axisColor rgb="FF000000"/>
            </x14:dataBar>
          </x14:cfRule>
          <xm:sqref>I45</xm:sqref>
        </x14:conditionalFormatting>
        <x14:conditionalFormatting xmlns:xm="http://schemas.microsoft.com/office/excel/2006/main">
          <x14:cfRule type="dataBar" id="{77818EF8-7A1B-4F04-A1D7-C11AEDD3D0A4}">
            <x14:dataBar minLength="0" maxLength="100" border="1" negativeBarBorderColorSameAsPositive="0">
              <x14:cfvo type="autoMin"/>
              <x14:cfvo type="autoMax"/>
              <x14:borderColor rgb="FF638EC6"/>
              <x14:negativeFillColor rgb="FFFF0000"/>
              <x14:negativeBorderColor rgb="FFFF0000"/>
              <x14:axisColor rgb="FF000000"/>
            </x14:dataBar>
          </x14:cfRule>
          <xm:sqref>I45</xm:sqref>
        </x14:conditionalFormatting>
        <x14:conditionalFormatting xmlns:xm="http://schemas.microsoft.com/office/excel/2006/main">
          <x14:cfRule type="dataBar" id="{E947C3AC-CB4D-40BC-953D-8C3DF07825BA}">
            <x14:dataBar minLength="0" maxLength="100" border="1" negativeBarBorderColorSameAsPositive="0">
              <x14:cfvo type="autoMin"/>
              <x14:cfvo type="autoMax"/>
              <x14:borderColor rgb="FF63C384"/>
              <x14:negativeFillColor rgb="FFFF0000"/>
              <x14:negativeBorderColor rgb="FFFF0000"/>
              <x14:axisColor rgb="FF000000"/>
            </x14:dataBar>
          </x14:cfRule>
          <xm:sqref>I46</xm:sqref>
        </x14:conditionalFormatting>
        <x14:conditionalFormatting xmlns:xm="http://schemas.microsoft.com/office/excel/2006/main">
          <x14:cfRule type="dataBar" id="{97A8ADDE-AFF3-4565-ABBB-FBDB173C8B3F}">
            <x14:dataBar minLength="0" maxLength="100" gradient="0">
              <x14:cfvo type="autoMin"/>
              <x14:cfvo type="autoMax"/>
              <x14:negativeFillColor rgb="FFFF0000"/>
              <x14:axisColor rgb="FF000000"/>
            </x14:dataBar>
          </x14:cfRule>
          <xm:sqref>I47</xm:sqref>
        </x14:conditionalFormatting>
        <x14:conditionalFormatting xmlns:xm="http://schemas.microsoft.com/office/excel/2006/main">
          <x14:cfRule type="dataBar" id="{D3D207F9-F1C0-4F73-8318-928AD1180E1D}">
            <x14:dataBar minLength="0" maxLength="100" border="1" negativeBarBorderColorSameAsPositive="0">
              <x14:cfvo type="autoMin"/>
              <x14:cfvo type="autoMax"/>
              <x14:borderColor rgb="FF638EC6"/>
              <x14:negativeFillColor rgb="FFFF0000"/>
              <x14:negativeBorderColor rgb="FFFF0000"/>
              <x14:axisColor rgb="FF000000"/>
            </x14:dataBar>
          </x14:cfRule>
          <xm:sqref>I25</xm:sqref>
        </x14:conditionalFormatting>
        <x14:conditionalFormatting xmlns:xm="http://schemas.microsoft.com/office/excel/2006/main">
          <x14:cfRule type="dataBar" id="{5B21A47E-E95C-4F3D-B6FE-6012EF48B1A7}">
            <x14:dataBar minLength="0" maxLength="100" gradient="0">
              <x14:cfvo type="autoMin"/>
              <x14:cfvo type="autoMax"/>
              <x14:negativeFillColor rgb="FFFF0000"/>
              <x14:axisColor rgb="FF000000"/>
            </x14:dataBar>
          </x14:cfRule>
          <xm:sqref>I25</xm:sqref>
        </x14:conditionalFormatting>
        <x14:conditionalFormatting xmlns:xm="http://schemas.microsoft.com/office/excel/2006/main">
          <x14:cfRule type="dataBar" id="{95B1D6FA-8CAA-4524-822D-D71174B93D7F}">
            <x14:dataBar minLength="0" maxLength="100" border="1" negativeBarBorderColorSameAsPositive="0">
              <x14:cfvo type="autoMin"/>
              <x14:cfvo type="autoMax"/>
              <x14:borderColor rgb="FF63C384"/>
              <x14:negativeFillColor rgb="FFFF0000"/>
              <x14:negativeBorderColor rgb="FFFF0000"/>
              <x14:axisColor rgb="FF000000"/>
            </x14:dataBar>
          </x14:cfRule>
          <xm:sqref>I63</xm:sqref>
        </x14:conditionalFormatting>
        <x14:conditionalFormatting xmlns:xm="http://schemas.microsoft.com/office/excel/2006/main">
          <x14:cfRule type="dataBar" id="{8C957D88-9FD2-4591-B738-B52C38DE0930}">
            <x14:dataBar minLength="0" maxLength="100" border="1" negativeBarBorderColorSameAsPositive="0">
              <x14:cfvo type="autoMin"/>
              <x14:cfvo type="autoMax"/>
              <x14:borderColor rgb="FF638EC6"/>
              <x14:negativeFillColor rgb="FFFF0000"/>
              <x14:negativeBorderColor rgb="FFFF0000"/>
              <x14:axisColor rgb="FF000000"/>
            </x14:dataBar>
          </x14:cfRule>
          <xm:sqref>I64</xm:sqref>
        </x14:conditionalFormatting>
        <x14:conditionalFormatting xmlns:xm="http://schemas.microsoft.com/office/excel/2006/main">
          <x14:cfRule type="dataBar" id="{355CFFD6-70C1-4640-853F-A9A708ABDC4D}">
            <x14:dataBar minLength="0" maxLength="100" border="1" negativeBarBorderColorSameAsPositive="0">
              <x14:cfvo type="autoMin"/>
              <x14:cfvo type="autoMax"/>
              <x14:borderColor rgb="FFFF555A"/>
              <x14:negativeFillColor rgb="FFFF0000"/>
              <x14:negativeBorderColor rgb="FFFF0000"/>
              <x14:axisColor rgb="FF000000"/>
            </x14:dataBar>
          </x14:cfRule>
          <xm:sqref>I62</xm:sqref>
        </x14:conditionalFormatting>
        <x14:conditionalFormatting xmlns:xm="http://schemas.microsoft.com/office/excel/2006/main">
          <x14:cfRule type="dataBar" id="{54E75E8F-F1C5-491A-B094-4D3DFFA2CC86}">
            <x14:dataBar minLength="0" maxLength="100" border="1" negativeBarBorderColorSameAsPositive="0">
              <x14:cfvo type="autoMin"/>
              <x14:cfvo type="autoMax"/>
              <x14:borderColor rgb="FF638EC6"/>
              <x14:negativeFillColor rgb="FFFF0000"/>
              <x14:negativeBorderColor rgb="FFFF0000"/>
              <x14:axisColor rgb="FF000000"/>
            </x14:dataBar>
          </x14:cfRule>
          <xm:sqref>I62</xm:sqref>
        </x14:conditionalFormatting>
        <x14:conditionalFormatting xmlns:xm="http://schemas.microsoft.com/office/excel/2006/main">
          <x14:cfRule type="dataBar" id="{D02E3E47-0354-46ED-A013-36B67B21D28C}">
            <x14:dataBar minLength="0" maxLength="100" border="1" negativeBarBorderColorSameAsPositive="0">
              <x14:cfvo type="autoMin"/>
              <x14:cfvo type="autoMax"/>
              <x14:borderColor rgb="FF63C384"/>
              <x14:negativeFillColor rgb="FFFF0000"/>
              <x14:negativeBorderColor rgb="FFFF0000"/>
              <x14:axisColor rgb="FF000000"/>
            </x14:dataBar>
          </x14:cfRule>
          <xm:sqref>I63</xm:sqref>
        </x14:conditionalFormatting>
        <x14:conditionalFormatting xmlns:xm="http://schemas.microsoft.com/office/excel/2006/main">
          <x14:cfRule type="dataBar" id="{51F9B34A-983E-47E4-9C48-BF63020D3D12}">
            <x14:dataBar minLength="0" maxLength="100" gradient="0">
              <x14:cfvo type="autoMin"/>
              <x14:cfvo type="autoMax"/>
              <x14:negativeFillColor rgb="FFFF0000"/>
              <x14:axisColor rgb="FF000000"/>
            </x14:dataBar>
          </x14:cfRule>
          <xm:sqref>I64</xm:sqref>
        </x14:conditionalFormatting>
        <x14:conditionalFormatting xmlns:xm="http://schemas.microsoft.com/office/excel/2006/main">
          <x14:cfRule type="dataBar" id="{7099AD20-5582-4383-A463-E9F0AD555CA2}">
            <x14:dataBar minLength="0" maxLength="100" border="1" negativeBarBorderColorSameAsPositive="0">
              <x14:cfvo type="autoMin"/>
              <x14:cfvo type="autoMax"/>
              <x14:borderColor rgb="FF63C384"/>
              <x14:negativeFillColor rgb="FFFF0000"/>
              <x14:negativeBorderColor rgb="FFFF0000"/>
              <x14:axisColor rgb="FF000000"/>
            </x14:dataBar>
          </x14:cfRule>
          <xm:sqref>I70</xm:sqref>
        </x14:conditionalFormatting>
        <x14:conditionalFormatting xmlns:xm="http://schemas.microsoft.com/office/excel/2006/main">
          <x14:cfRule type="dataBar" id="{7EDAC83F-74C1-405A-84A8-727F67465B4D}">
            <x14:dataBar minLength="0" maxLength="100" border="1" negativeBarBorderColorSameAsPositive="0">
              <x14:cfvo type="autoMin"/>
              <x14:cfvo type="autoMax"/>
              <x14:borderColor rgb="FF638EC6"/>
              <x14:negativeFillColor rgb="FFFF0000"/>
              <x14:negativeBorderColor rgb="FFFF0000"/>
              <x14:axisColor rgb="FF000000"/>
            </x14:dataBar>
          </x14:cfRule>
          <xm:sqref>I71</xm:sqref>
        </x14:conditionalFormatting>
        <x14:conditionalFormatting xmlns:xm="http://schemas.microsoft.com/office/excel/2006/main">
          <x14:cfRule type="dataBar" id="{AE34321E-E754-4B96-B2B1-8B56C83E7300}">
            <x14:dataBar minLength="0" maxLength="100" border="1" negativeBarBorderColorSameAsPositive="0">
              <x14:cfvo type="autoMin"/>
              <x14:cfvo type="autoMax"/>
              <x14:borderColor rgb="FFFF555A"/>
              <x14:negativeFillColor rgb="FFFF0000"/>
              <x14:negativeBorderColor rgb="FFFF0000"/>
              <x14:axisColor rgb="FF000000"/>
            </x14:dataBar>
          </x14:cfRule>
          <xm:sqref>I69</xm:sqref>
        </x14:conditionalFormatting>
        <x14:conditionalFormatting xmlns:xm="http://schemas.microsoft.com/office/excel/2006/main">
          <x14:cfRule type="dataBar" id="{ECC47051-0EBE-4448-8794-1C4C5A9EF29B}">
            <x14:dataBar minLength="0" maxLength="100" border="1" negativeBarBorderColorSameAsPositive="0">
              <x14:cfvo type="autoMin"/>
              <x14:cfvo type="autoMax"/>
              <x14:borderColor rgb="FF638EC6"/>
              <x14:negativeFillColor rgb="FFFF0000"/>
              <x14:negativeBorderColor rgb="FFFF0000"/>
              <x14:axisColor rgb="FF000000"/>
            </x14:dataBar>
          </x14:cfRule>
          <xm:sqref>I69</xm:sqref>
        </x14:conditionalFormatting>
        <x14:conditionalFormatting xmlns:xm="http://schemas.microsoft.com/office/excel/2006/main">
          <x14:cfRule type="dataBar" id="{7129AB48-884B-4567-BCED-8864200360F3}">
            <x14:dataBar minLength="0" maxLength="100" border="1" negativeBarBorderColorSameAsPositive="0">
              <x14:cfvo type="autoMin"/>
              <x14:cfvo type="autoMax"/>
              <x14:borderColor rgb="FF63C384"/>
              <x14:negativeFillColor rgb="FFFF0000"/>
              <x14:negativeBorderColor rgb="FFFF0000"/>
              <x14:axisColor rgb="FF000000"/>
            </x14:dataBar>
          </x14:cfRule>
          <xm:sqref>I70</xm:sqref>
        </x14:conditionalFormatting>
        <x14:conditionalFormatting xmlns:xm="http://schemas.microsoft.com/office/excel/2006/main">
          <x14:cfRule type="dataBar" id="{7D5FCB0D-9C88-4CDF-BE8C-754411F7A2C5}">
            <x14:dataBar minLength="0" maxLength="100" gradient="0">
              <x14:cfvo type="autoMin"/>
              <x14:cfvo type="autoMax"/>
              <x14:negativeFillColor rgb="FFFF0000"/>
              <x14:axisColor rgb="FF000000"/>
            </x14:dataBar>
          </x14:cfRule>
          <xm:sqref>I71</xm:sqref>
        </x14:conditionalFormatting>
        <x14:conditionalFormatting xmlns:xm="http://schemas.microsoft.com/office/excel/2006/main">
          <x14:cfRule type="dataBar" id="{3D3C23F9-2320-4E8D-8E3E-FFCC53DEA8AC}">
            <x14:dataBar minLength="0" maxLength="100" border="1" negativeBarBorderColorSameAsPositive="0">
              <x14:cfvo type="autoMin"/>
              <x14:cfvo type="autoMax"/>
              <x14:borderColor rgb="FF63C384"/>
              <x14:negativeFillColor rgb="FFFF0000"/>
              <x14:negativeBorderColor rgb="FFFF0000"/>
              <x14:axisColor rgb="FF000000"/>
            </x14:dataBar>
          </x14:cfRule>
          <xm:sqref>I80</xm:sqref>
        </x14:conditionalFormatting>
        <x14:conditionalFormatting xmlns:xm="http://schemas.microsoft.com/office/excel/2006/main">
          <x14:cfRule type="dataBar" id="{C7D9FA9C-4622-4980-A555-B72768F5DDE6}">
            <x14:dataBar minLength="0" maxLength="100" border="1" negativeBarBorderColorSameAsPositive="0">
              <x14:cfvo type="autoMin"/>
              <x14:cfvo type="autoMax"/>
              <x14:borderColor rgb="FF638EC6"/>
              <x14:negativeFillColor rgb="FFFF0000"/>
              <x14:negativeBorderColor rgb="FFFF0000"/>
              <x14:axisColor rgb="FF000000"/>
            </x14:dataBar>
          </x14:cfRule>
          <xm:sqref>I81</xm:sqref>
        </x14:conditionalFormatting>
        <x14:conditionalFormatting xmlns:xm="http://schemas.microsoft.com/office/excel/2006/main">
          <x14:cfRule type="dataBar" id="{C34D86E5-19F7-4C0E-B3EA-FFD5D6D9D6F8}">
            <x14:dataBar minLength="0" maxLength="100" border="1" negativeBarBorderColorSameAsPositive="0">
              <x14:cfvo type="autoMin"/>
              <x14:cfvo type="autoMax"/>
              <x14:borderColor rgb="FFFF555A"/>
              <x14:negativeFillColor rgb="FFFF0000"/>
              <x14:negativeBorderColor rgb="FFFF0000"/>
              <x14:axisColor rgb="FF000000"/>
            </x14:dataBar>
          </x14:cfRule>
          <xm:sqref>I79</xm:sqref>
        </x14:conditionalFormatting>
        <x14:conditionalFormatting xmlns:xm="http://schemas.microsoft.com/office/excel/2006/main">
          <x14:cfRule type="dataBar" id="{4CF0921C-469B-4514-93C0-C05C658C3C05}">
            <x14:dataBar minLength="0" maxLength="100" border="1" negativeBarBorderColorSameAsPositive="0">
              <x14:cfvo type="autoMin"/>
              <x14:cfvo type="autoMax"/>
              <x14:borderColor rgb="FF638EC6"/>
              <x14:negativeFillColor rgb="FFFF0000"/>
              <x14:negativeBorderColor rgb="FFFF0000"/>
              <x14:axisColor rgb="FF000000"/>
            </x14:dataBar>
          </x14:cfRule>
          <xm:sqref>I79</xm:sqref>
        </x14:conditionalFormatting>
        <x14:conditionalFormatting xmlns:xm="http://schemas.microsoft.com/office/excel/2006/main">
          <x14:cfRule type="dataBar" id="{2CE0E5D2-8168-4819-858C-C76312BC4FCD}">
            <x14:dataBar minLength="0" maxLength="100" border="1" negativeBarBorderColorSameAsPositive="0">
              <x14:cfvo type="autoMin"/>
              <x14:cfvo type="autoMax"/>
              <x14:borderColor rgb="FF63C384"/>
              <x14:negativeFillColor rgb="FFFF0000"/>
              <x14:negativeBorderColor rgb="FFFF0000"/>
              <x14:axisColor rgb="FF000000"/>
            </x14:dataBar>
          </x14:cfRule>
          <xm:sqref>I80</xm:sqref>
        </x14:conditionalFormatting>
        <x14:conditionalFormatting xmlns:xm="http://schemas.microsoft.com/office/excel/2006/main">
          <x14:cfRule type="dataBar" id="{ED05FEEF-E78F-426F-A39A-1BEB63269705}">
            <x14:dataBar minLength="0" maxLength="100" gradient="0">
              <x14:cfvo type="autoMin"/>
              <x14:cfvo type="autoMax"/>
              <x14:negativeFillColor rgb="FFFF0000"/>
              <x14:axisColor rgb="FF000000"/>
            </x14:dataBar>
          </x14:cfRule>
          <xm:sqref>I81</xm:sqref>
        </x14:conditionalFormatting>
        <x14:conditionalFormatting xmlns:xm="http://schemas.microsoft.com/office/excel/2006/main">
          <x14:cfRule type="dataBar" id="{38788CCC-F378-4602-BCE4-5D7BEF4A3106}">
            <x14:dataBar minLength="0" maxLength="100" border="1" negativeBarBorderColorSameAsPositive="0">
              <x14:cfvo type="autoMin"/>
              <x14:cfvo type="autoMax"/>
              <x14:borderColor rgb="FF63C384"/>
              <x14:negativeFillColor rgb="FFFF0000"/>
              <x14:negativeBorderColor rgb="FFFF0000"/>
              <x14:axisColor rgb="FF000000"/>
            </x14:dataBar>
          </x14:cfRule>
          <xm:sqref>I24</xm:sqref>
        </x14:conditionalFormatting>
        <x14:conditionalFormatting xmlns:xm="http://schemas.microsoft.com/office/excel/2006/main">
          <x14:cfRule type="dataBar" id="{1D07E884-9887-4B03-85E1-F3844C4BCB1E}">
            <x14:dataBar minLength="0" maxLength="100" border="1" negativeBarBorderColorSameAsPositive="0">
              <x14:cfvo type="autoMin"/>
              <x14:cfvo type="autoMax"/>
              <x14:borderColor rgb="FFFF555A"/>
              <x14:negativeFillColor rgb="FFFF0000"/>
              <x14:negativeBorderColor rgb="FFFF0000"/>
              <x14:axisColor rgb="FF000000"/>
            </x14:dataBar>
          </x14:cfRule>
          <xm:sqref>I23</xm:sqref>
        </x14:conditionalFormatting>
        <x14:conditionalFormatting xmlns:xm="http://schemas.microsoft.com/office/excel/2006/main">
          <x14:cfRule type="dataBar" id="{55C486A8-66E1-4A3D-9BC9-12A0BF9B8108}">
            <x14:dataBar minLength="0" maxLength="100" border="1" negativeBarBorderColorSameAsPositive="0">
              <x14:cfvo type="autoMin"/>
              <x14:cfvo type="autoMax"/>
              <x14:borderColor rgb="FF638EC6"/>
              <x14:negativeFillColor rgb="FFFF0000"/>
              <x14:negativeBorderColor rgb="FFFF0000"/>
              <x14:axisColor rgb="FF000000"/>
            </x14:dataBar>
          </x14:cfRule>
          <xm:sqref>I23</xm:sqref>
        </x14:conditionalFormatting>
        <x14:conditionalFormatting xmlns:xm="http://schemas.microsoft.com/office/excel/2006/main">
          <x14:cfRule type="dataBar" id="{A67AC11F-6942-4F09-8DEC-8A0FCA2DC356}">
            <x14:dataBar minLength="0" maxLength="100" border="1" negativeBarBorderColorSameAsPositive="0">
              <x14:cfvo type="autoMin"/>
              <x14:cfvo type="autoMax"/>
              <x14:borderColor rgb="FF63C384"/>
              <x14:negativeFillColor rgb="FFFF0000"/>
              <x14:negativeBorderColor rgb="FFFF0000"/>
              <x14:axisColor rgb="FF000000"/>
            </x14:dataBar>
          </x14:cfRule>
          <xm:sqref>I24</xm:sqref>
        </x14:conditionalFormatting>
        <x14:conditionalFormatting xmlns:xm="http://schemas.microsoft.com/office/excel/2006/main">
          <x14:cfRule type="dataBar" id="{1F33B1E2-332D-485E-B18A-0B50F715D7FD}">
            <x14:dataBar minLength="0" maxLength="100" border="1" negativeBarBorderColorSameAsPositive="0">
              <x14:cfvo type="autoMin"/>
              <x14:cfvo type="autoMax"/>
              <x14:borderColor rgb="FF638EC6"/>
              <x14:negativeFillColor rgb="FFFF0000"/>
              <x14:negativeBorderColor rgb="FFFF0000"/>
              <x14:axisColor rgb="FF000000"/>
            </x14:dataBar>
          </x14:cfRule>
          <xm:sqref>I34</xm:sqref>
        </x14:conditionalFormatting>
        <x14:conditionalFormatting xmlns:xm="http://schemas.microsoft.com/office/excel/2006/main">
          <x14:cfRule type="dataBar" id="{FA799E30-B946-45F2-BF51-5EDED9C6B292}">
            <x14:dataBar minLength="0" maxLength="100" gradient="0">
              <x14:cfvo type="autoMin"/>
              <x14:cfvo type="autoMax"/>
              <x14:negativeFillColor rgb="FFFF0000"/>
              <x14:axisColor rgb="FF000000"/>
            </x14:dataBar>
          </x14:cfRule>
          <xm:sqref>I34</xm:sqref>
        </x14:conditionalFormatting>
        <x14:conditionalFormatting xmlns:xm="http://schemas.microsoft.com/office/excel/2006/main">
          <x14:cfRule type="dataBar" id="{9C8A30E0-C500-4010-97EE-F97CE947B5DA}">
            <x14:dataBar minLength="0" maxLength="100" border="1" negativeBarBorderColorSameAsPositive="0">
              <x14:cfvo type="autoMin"/>
              <x14:cfvo type="autoMax"/>
              <x14:borderColor rgb="FF638EC6"/>
              <x14:negativeFillColor rgb="FFFF0000"/>
              <x14:negativeBorderColor rgb="FFFF0000"/>
              <x14:axisColor rgb="FF000000"/>
            </x14:dataBar>
          </x14:cfRule>
          <xm:sqref>I41</xm:sqref>
        </x14:conditionalFormatting>
        <x14:conditionalFormatting xmlns:xm="http://schemas.microsoft.com/office/excel/2006/main">
          <x14:cfRule type="dataBar" id="{57B2E2E7-0C61-494E-9AA5-2C8628FB6393}">
            <x14:dataBar minLength="0" maxLength="100" gradient="0">
              <x14:cfvo type="autoMin"/>
              <x14:cfvo type="autoMax"/>
              <x14:negativeFillColor rgb="FFFF0000"/>
              <x14:axisColor rgb="FF000000"/>
            </x14:dataBar>
          </x14:cfRule>
          <xm:sqref>I41</xm:sqref>
        </x14:conditionalFormatting>
        <x14:conditionalFormatting xmlns:xm="http://schemas.microsoft.com/office/excel/2006/main">
          <x14:cfRule type="dataBar" id="{C9874C70-3B2F-4066-BC8B-00540E5AEA3A}">
            <x14:dataBar minLength="0" maxLength="100" border="1" negativeBarBorderColorSameAsPositive="0">
              <x14:cfvo type="autoMin"/>
              <x14:cfvo type="autoMax"/>
              <x14:borderColor rgb="FF638EC6"/>
              <x14:negativeFillColor rgb="FFFF0000"/>
              <x14:negativeBorderColor rgb="FFFF0000"/>
              <x14:axisColor rgb="FF000000"/>
            </x14:dataBar>
          </x14:cfRule>
          <xm:sqref>I48</xm:sqref>
        </x14:conditionalFormatting>
        <x14:conditionalFormatting xmlns:xm="http://schemas.microsoft.com/office/excel/2006/main">
          <x14:cfRule type="dataBar" id="{04231486-8EA3-497B-A2C9-E5C7EC61EECA}">
            <x14:dataBar minLength="0" maxLength="100" gradient="0">
              <x14:cfvo type="autoMin"/>
              <x14:cfvo type="autoMax"/>
              <x14:negativeFillColor rgb="FFFF0000"/>
              <x14:axisColor rgb="FF000000"/>
            </x14:dataBar>
          </x14:cfRule>
          <xm:sqref>I48</xm:sqref>
        </x14:conditionalFormatting>
        <x14:conditionalFormatting xmlns:xm="http://schemas.microsoft.com/office/excel/2006/main">
          <x14:cfRule type="dataBar" id="{923FFB09-0A81-4BD0-A0B8-51089BE321B1}">
            <x14:dataBar minLength="0" maxLength="100" border="1" negativeBarBorderColorSameAsPositive="0">
              <x14:cfvo type="autoMin"/>
              <x14:cfvo type="autoMax"/>
              <x14:borderColor rgb="FF638EC6"/>
              <x14:negativeFillColor rgb="FFFF0000"/>
              <x14:negativeBorderColor rgb="FFFF0000"/>
              <x14:axisColor rgb="FF000000"/>
            </x14:dataBar>
          </x14:cfRule>
          <xm:sqref>I65</xm:sqref>
        </x14:conditionalFormatting>
        <x14:conditionalFormatting xmlns:xm="http://schemas.microsoft.com/office/excel/2006/main">
          <x14:cfRule type="dataBar" id="{9B9C1B59-A771-486B-80CF-46C39E52EDE1}">
            <x14:dataBar minLength="0" maxLength="100" gradient="0">
              <x14:cfvo type="autoMin"/>
              <x14:cfvo type="autoMax"/>
              <x14:negativeFillColor rgb="FFFF0000"/>
              <x14:axisColor rgb="FF000000"/>
            </x14:dataBar>
          </x14:cfRule>
          <xm:sqref>I65</xm:sqref>
        </x14:conditionalFormatting>
        <x14:conditionalFormatting xmlns:xm="http://schemas.microsoft.com/office/excel/2006/main">
          <x14:cfRule type="dataBar" id="{AAF855A9-191D-4597-875F-289A976BC5EA}">
            <x14:dataBar minLength="0" maxLength="100" border="1" negativeBarBorderColorSameAsPositive="0">
              <x14:cfvo type="autoMin"/>
              <x14:cfvo type="autoMax"/>
              <x14:borderColor rgb="FF638EC6"/>
              <x14:negativeFillColor rgb="FFFF0000"/>
              <x14:negativeBorderColor rgb="FFFF0000"/>
              <x14:axisColor rgb="FF000000"/>
            </x14:dataBar>
          </x14:cfRule>
          <xm:sqref>I72</xm:sqref>
        </x14:conditionalFormatting>
        <x14:conditionalFormatting xmlns:xm="http://schemas.microsoft.com/office/excel/2006/main">
          <x14:cfRule type="dataBar" id="{BCC4922F-3D67-46D1-A6A4-2181E50CC37D}">
            <x14:dataBar minLength="0" maxLength="100" gradient="0">
              <x14:cfvo type="autoMin"/>
              <x14:cfvo type="autoMax"/>
              <x14:negativeFillColor rgb="FFFF0000"/>
              <x14:axisColor rgb="FF000000"/>
            </x14:dataBar>
          </x14:cfRule>
          <xm:sqref>I72</xm:sqref>
        </x14:conditionalFormatting>
        <x14:conditionalFormatting xmlns:xm="http://schemas.microsoft.com/office/excel/2006/main">
          <x14:cfRule type="dataBar" id="{8779A619-7DE7-4968-9270-57B23A571861}">
            <x14:dataBar minLength="0" maxLength="100" border="1" negativeBarBorderColorSameAsPositive="0">
              <x14:cfvo type="autoMin"/>
              <x14:cfvo type="autoMax"/>
              <x14:borderColor rgb="FF638EC6"/>
              <x14:negativeFillColor rgb="FFFF0000"/>
              <x14:negativeBorderColor rgb="FFFF0000"/>
              <x14:axisColor rgb="FF000000"/>
            </x14:dataBar>
          </x14:cfRule>
          <xm:sqref>I82</xm:sqref>
        </x14:conditionalFormatting>
        <x14:conditionalFormatting xmlns:xm="http://schemas.microsoft.com/office/excel/2006/main">
          <x14:cfRule type="dataBar" id="{D90B40AF-E895-4FFB-BD88-3E179D465390}">
            <x14:dataBar minLength="0" maxLength="100" gradient="0">
              <x14:cfvo type="autoMin"/>
              <x14:cfvo type="autoMax"/>
              <x14:negativeFillColor rgb="FFFF0000"/>
              <x14:axisColor rgb="FF000000"/>
            </x14:dataBar>
          </x14:cfRule>
          <xm:sqref>I82</xm:sqref>
        </x14:conditionalFormatting>
      </x14:conditionalFormattings>
    </ext>
  </extLst>
</worksheet>
</file>

<file path=xl/worksheets/sheet2.xml><?xml version="1.0" encoding="utf-8"?>
<worksheet xmlns="http://schemas.openxmlformats.org/spreadsheetml/2006/main" xmlns:r="http://schemas.openxmlformats.org/officeDocument/2006/relationships">
  <sheetPr>
    <tabColor theme="4"/>
    <pageSetUpPr autoPageBreaks="0" fitToPage="1"/>
  </sheetPr>
  <dimension ref="A1:I98"/>
  <sheetViews>
    <sheetView showGridLines="0" view="pageBreakPreview" topLeftCell="A31" zoomScale="85" zoomScaleSheetLayoutView="85" workbookViewId="0"/>
  </sheetViews>
  <sheetFormatPr defaultRowHeight="13.5"/>
  <cols>
    <col min="1" max="1" width="5.7109375" style="65" customWidth="1"/>
    <col min="2" max="2" width="43.140625" style="65" customWidth="1"/>
    <col min="3" max="3" width="84.42578125" style="65" customWidth="1"/>
    <col min="4" max="6" width="9.28515625" style="68" customWidth="1"/>
    <col min="7" max="8" width="11.140625" style="68" customWidth="1"/>
    <col min="9" max="9" width="9.28515625" style="68" customWidth="1"/>
    <col min="10" max="16384" width="9.140625" style="65"/>
  </cols>
  <sheetData>
    <row r="1" spans="1:9" s="46" customFormat="1" ht="174.75" customHeight="1" thickBot="1">
      <c r="C1" s="47"/>
      <c r="D1" s="48"/>
      <c r="E1" s="48"/>
      <c r="F1" s="48"/>
    </row>
    <row r="2" spans="1:9" s="52" customFormat="1" ht="14.25" customHeight="1" thickTop="1">
      <c r="A2" s="49"/>
      <c r="B2" s="49" t="s">
        <v>113</v>
      </c>
      <c r="C2" s="50">
        <f ca="1">TODAY()+365</f>
        <v>44440</v>
      </c>
      <c r="D2" s="51"/>
      <c r="E2" s="51"/>
      <c r="F2" s="51"/>
      <c r="G2" s="51"/>
      <c r="H2" s="51"/>
      <c r="I2" s="51"/>
    </row>
    <row r="3" spans="1:9" s="52" customFormat="1" ht="14.25" customHeight="1">
      <c r="A3" s="49"/>
      <c r="B3" s="49" t="s">
        <v>114</v>
      </c>
      <c r="C3" s="53">
        <f ca="1">C2-TODAY()</f>
        <v>365</v>
      </c>
      <c r="D3" s="51"/>
      <c r="E3" s="51"/>
      <c r="F3" s="51"/>
      <c r="G3" s="51"/>
      <c r="H3" s="51"/>
      <c r="I3" s="51"/>
    </row>
    <row r="4" spans="1:9" s="52" customFormat="1" ht="37.5" customHeight="1">
      <c r="A4" s="49"/>
      <c r="B4" s="51" t="s">
        <v>115</v>
      </c>
      <c r="C4" s="51"/>
      <c r="D4" s="51"/>
      <c r="E4" s="51"/>
      <c r="F4" s="51"/>
      <c r="G4" s="51"/>
      <c r="H4" s="51"/>
      <c r="I4" s="51"/>
    </row>
    <row r="5" spans="1:9" s="52" customFormat="1" ht="15" customHeight="1">
      <c r="A5" s="54"/>
      <c r="B5" s="55" t="s">
        <v>116</v>
      </c>
      <c r="C5" s="56" t="s">
        <v>117</v>
      </c>
      <c r="D5" s="90" t="s">
        <v>118</v>
      </c>
      <c r="E5" s="57" t="s">
        <v>6</v>
      </c>
      <c r="F5" s="57" t="s">
        <v>221</v>
      </c>
      <c r="G5" s="90" t="s">
        <v>119</v>
      </c>
      <c r="H5" s="57" t="s">
        <v>220</v>
      </c>
      <c r="I5" s="57" t="s">
        <v>222</v>
      </c>
    </row>
    <row r="6" spans="1:9" s="52" customFormat="1" ht="15" customHeight="1">
      <c r="A6" s="58">
        <v>1</v>
      </c>
      <c r="B6" s="59" t="s">
        <v>120</v>
      </c>
      <c r="C6" s="60" t="s">
        <v>121</v>
      </c>
      <c r="D6" s="61">
        <v>2.7</v>
      </c>
      <c r="E6" s="61"/>
      <c r="F6" s="61">
        <f>E6*D6</f>
        <v>0</v>
      </c>
      <c r="G6" s="62">
        <v>1.2</v>
      </c>
      <c r="H6" s="62"/>
      <c r="I6" s="62">
        <f t="shared" ref="I6:I37" si="0">H6*G6</f>
        <v>0</v>
      </c>
    </row>
    <row r="7" spans="1:9" s="52" customFormat="1" ht="15" customHeight="1">
      <c r="A7" s="58">
        <v>2</v>
      </c>
      <c r="B7" s="59" t="s">
        <v>122</v>
      </c>
      <c r="C7" s="60" t="s">
        <v>123</v>
      </c>
      <c r="D7" s="61">
        <v>2.95</v>
      </c>
      <c r="E7" s="61"/>
      <c r="F7" s="61">
        <f>E7*D7</f>
        <v>0</v>
      </c>
      <c r="G7" s="62">
        <v>2.58</v>
      </c>
      <c r="H7" s="62"/>
      <c r="I7" s="62">
        <f t="shared" si="0"/>
        <v>0</v>
      </c>
    </row>
    <row r="8" spans="1:9" s="52" customFormat="1" ht="15" customHeight="1">
      <c r="A8" s="58">
        <v>3</v>
      </c>
      <c r="B8" s="59" t="s">
        <v>124</v>
      </c>
      <c r="C8" s="60" t="s">
        <v>125</v>
      </c>
      <c r="D8" s="61">
        <v>6.95</v>
      </c>
      <c r="E8" s="61"/>
      <c r="F8" s="61">
        <f t="shared" ref="F8:F37" si="1">E8*D8</f>
        <v>0</v>
      </c>
      <c r="G8" s="62">
        <v>1.67</v>
      </c>
      <c r="H8" s="62"/>
      <c r="I8" s="62">
        <f t="shared" si="0"/>
        <v>0</v>
      </c>
    </row>
    <row r="9" spans="1:9" s="52" customFormat="1" ht="15" customHeight="1">
      <c r="A9" s="58">
        <v>4</v>
      </c>
      <c r="B9" s="59" t="s">
        <v>126</v>
      </c>
      <c r="C9" s="60" t="s">
        <v>127</v>
      </c>
      <c r="D9" s="61">
        <v>888</v>
      </c>
      <c r="E9" s="61"/>
      <c r="F9" s="61">
        <f t="shared" si="1"/>
        <v>0</v>
      </c>
      <c r="G9" s="62">
        <v>83.35</v>
      </c>
      <c r="H9" s="62"/>
      <c r="I9" s="62">
        <f t="shared" si="0"/>
        <v>0</v>
      </c>
    </row>
    <row r="10" spans="1:9" s="52" customFormat="1" ht="15" customHeight="1">
      <c r="A10" s="58">
        <v>5</v>
      </c>
      <c r="B10" s="59" t="s">
        <v>128</v>
      </c>
      <c r="C10" s="60" t="s">
        <v>129</v>
      </c>
      <c r="D10" s="61">
        <v>11.67</v>
      </c>
      <c r="E10" s="61"/>
      <c r="F10" s="61">
        <f t="shared" si="1"/>
        <v>0</v>
      </c>
      <c r="G10" s="62">
        <v>2</v>
      </c>
      <c r="H10" s="62"/>
      <c r="I10" s="62">
        <f t="shared" si="0"/>
        <v>0</v>
      </c>
    </row>
    <row r="11" spans="1:9" s="52" customFormat="1" ht="15" customHeight="1">
      <c r="A11" s="58">
        <v>6</v>
      </c>
      <c r="B11" s="59" t="s">
        <v>130</v>
      </c>
      <c r="C11" s="60" t="s">
        <v>131</v>
      </c>
      <c r="D11" s="61">
        <v>25</v>
      </c>
      <c r="E11" s="61"/>
      <c r="F11" s="61">
        <f t="shared" si="1"/>
        <v>0</v>
      </c>
      <c r="G11" s="62">
        <v>60</v>
      </c>
      <c r="H11" s="62"/>
      <c r="I11" s="62">
        <f t="shared" si="0"/>
        <v>0</v>
      </c>
    </row>
    <row r="12" spans="1:9" s="52" customFormat="1" ht="15" customHeight="1">
      <c r="A12" s="58">
        <v>7</v>
      </c>
      <c r="B12" s="59" t="s">
        <v>132</v>
      </c>
      <c r="C12" s="60" t="s">
        <v>133</v>
      </c>
      <c r="D12" s="61">
        <v>509</v>
      </c>
      <c r="E12" s="61"/>
      <c r="F12" s="61">
        <f t="shared" si="1"/>
        <v>0</v>
      </c>
      <c r="G12" s="62">
        <v>100.1</v>
      </c>
      <c r="H12" s="62"/>
      <c r="I12" s="62">
        <f t="shared" si="0"/>
        <v>0</v>
      </c>
    </row>
    <row r="13" spans="1:9" s="52" customFormat="1" ht="15" customHeight="1">
      <c r="A13" s="58">
        <v>8</v>
      </c>
      <c r="B13" s="59" t="s">
        <v>134</v>
      </c>
      <c r="C13" s="60" t="s">
        <v>135</v>
      </c>
      <c r="D13" s="61">
        <v>300</v>
      </c>
      <c r="E13" s="61"/>
      <c r="F13" s="61">
        <f t="shared" si="1"/>
        <v>0</v>
      </c>
      <c r="G13" s="62">
        <v>100.1</v>
      </c>
      <c r="H13" s="62"/>
      <c r="I13" s="62">
        <f t="shared" si="0"/>
        <v>0</v>
      </c>
    </row>
    <row r="14" spans="1:9" s="52" customFormat="1" ht="15" customHeight="1">
      <c r="A14" s="58">
        <v>9</v>
      </c>
      <c r="B14" s="59" t="s">
        <v>136</v>
      </c>
      <c r="C14" s="60" t="s">
        <v>137</v>
      </c>
      <c r="D14" s="61">
        <v>300</v>
      </c>
      <c r="E14" s="61"/>
      <c r="F14" s="61">
        <f t="shared" si="1"/>
        <v>0</v>
      </c>
      <c r="G14" s="62">
        <v>75</v>
      </c>
      <c r="H14" s="62"/>
      <c r="I14" s="62">
        <f t="shared" si="0"/>
        <v>0</v>
      </c>
    </row>
    <row r="15" spans="1:9" s="52" customFormat="1" ht="15" customHeight="1">
      <c r="A15" s="58">
        <v>10</v>
      </c>
      <c r="B15" s="59" t="s">
        <v>136</v>
      </c>
      <c r="C15" s="60" t="s">
        <v>138</v>
      </c>
      <c r="D15" s="61">
        <v>600</v>
      </c>
      <c r="E15" s="61"/>
      <c r="F15" s="61">
        <f t="shared" si="1"/>
        <v>0</v>
      </c>
      <c r="G15" s="62">
        <v>150</v>
      </c>
      <c r="H15" s="62"/>
      <c r="I15" s="62">
        <f t="shared" si="0"/>
        <v>0</v>
      </c>
    </row>
    <row r="16" spans="1:9" s="52" customFormat="1" ht="15" customHeight="1">
      <c r="A16" s="58">
        <v>11</v>
      </c>
      <c r="B16" s="59" t="s">
        <v>139</v>
      </c>
      <c r="C16" s="60" t="s">
        <v>140</v>
      </c>
      <c r="D16" s="61">
        <v>20</v>
      </c>
      <c r="E16" s="61"/>
      <c r="F16" s="61">
        <f t="shared" si="1"/>
        <v>0</v>
      </c>
      <c r="G16" s="62">
        <v>15</v>
      </c>
      <c r="H16" s="62"/>
      <c r="I16" s="62">
        <f t="shared" si="0"/>
        <v>0</v>
      </c>
    </row>
    <row r="17" spans="1:9" s="52" customFormat="1" ht="15" customHeight="1">
      <c r="A17" s="58">
        <v>12</v>
      </c>
      <c r="B17" s="59" t="s">
        <v>141</v>
      </c>
      <c r="C17" s="60" t="s">
        <v>142</v>
      </c>
      <c r="D17" s="61">
        <v>50</v>
      </c>
      <c r="E17" s="61"/>
      <c r="F17" s="61">
        <f t="shared" si="1"/>
        <v>0</v>
      </c>
      <c r="G17" s="62">
        <v>15</v>
      </c>
      <c r="H17" s="62"/>
      <c r="I17" s="62">
        <f t="shared" si="0"/>
        <v>0</v>
      </c>
    </row>
    <row r="18" spans="1:9" s="52" customFormat="1" ht="15" customHeight="1">
      <c r="A18" s="58">
        <v>13</v>
      </c>
      <c r="B18" s="59" t="s">
        <v>143</v>
      </c>
      <c r="C18" s="60" t="s">
        <v>144</v>
      </c>
      <c r="D18" s="61">
        <v>300</v>
      </c>
      <c r="E18" s="61"/>
      <c r="F18" s="61">
        <f t="shared" si="1"/>
        <v>0</v>
      </c>
      <c r="G18" s="62">
        <v>100</v>
      </c>
      <c r="H18" s="62"/>
      <c r="I18" s="62">
        <f t="shared" si="0"/>
        <v>0</v>
      </c>
    </row>
    <row r="19" spans="1:9" s="52" customFormat="1" ht="15" customHeight="1">
      <c r="A19" s="58">
        <v>14</v>
      </c>
      <c r="B19" s="59" t="s">
        <v>145</v>
      </c>
      <c r="C19" s="60" t="s">
        <v>146</v>
      </c>
      <c r="D19" s="61">
        <v>270</v>
      </c>
      <c r="E19" s="61"/>
      <c r="F19" s="61">
        <f t="shared" si="1"/>
        <v>0</v>
      </c>
      <c r="G19" s="62"/>
      <c r="H19" s="62"/>
      <c r="I19" s="62">
        <f t="shared" si="0"/>
        <v>0</v>
      </c>
    </row>
    <row r="20" spans="1:9" s="52" customFormat="1" ht="15" customHeight="1">
      <c r="A20" s="58">
        <v>15</v>
      </c>
      <c r="B20" s="59" t="s">
        <v>147</v>
      </c>
      <c r="C20" s="60" t="s">
        <v>148</v>
      </c>
      <c r="D20" s="61">
        <v>650</v>
      </c>
      <c r="E20" s="61"/>
      <c r="F20" s="61">
        <f t="shared" si="1"/>
        <v>0</v>
      </c>
      <c r="G20" s="62"/>
      <c r="H20" s="62"/>
      <c r="I20" s="62">
        <f t="shared" si="0"/>
        <v>0</v>
      </c>
    </row>
    <row r="21" spans="1:9" s="52" customFormat="1" ht="15" customHeight="1">
      <c r="A21" s="58">
        <v>16</v>
      </c>
      <c r="B21" s="59" t="s">
        <v>149</v>
      </c>
      <c r="C21" s="60" t="s">
        <v>150</v>
      </c>
      <c r="D21" s="61">
        <v>32</v>
      </c>
      <c r="E21" s="61"/>
      <c r="F21" s="61">
        <f t="shared" si="1"/>
        <v>0</v>
      </c>
      <c r="G21" s="62"/>
      <c r="H21" s="62"/>
      <c r="I21" s="62">
        <f t="shared" si="0"/>
        <v>0</v>
      </c>
    </row>
    <row r="22" spans="1:9" s="52" customFormat="1" ht="15" customHeight="1">
      <c r="A22" s="58">
        <v>17</v>
      </c>
      <c r="B22" s="59" t="s">
        <v>151</v>
      </c>
      <c r="C22" s="63" t="s">
        <v>152</v>
      </c>
      <c r="D22" s="62">
        <v>0</v>
      </c>
      <c r="E22" s="62"/>
      <c r="F22" s="62">
        <f t="shared" si="1"/>
        <v>0</v>
      </c>
      <c r="G22" s="62"/>
      <c r="H22" s="62"/>
      <c r="I22" s="62">
        <f t="shared" si="0"/>
        <v>0</v>
      </c>
    </row>
    <row r="23" spans="1:9" s="52" customFormat="1" ht="15" customHeight="1">
      <c r="A23" s="58">
        <v>18</v>
      </c>
      <c r="B23" s="59" t="s">
        <v>153</v>
      </c>
      <c r="C23" s="63" t="s">
        <v>154</v>
      </c>
      <c r="D23" s="62">
        <v>0</v>
      </c>
      <c r="E23" s="62"/>
      <c r="F23" s="62">
        <f t="shared" si="1"/>
        <v>0</v>
      </c>
      <c r="G23" s="62"/>
      <c r="H23" s="62"/>
      <c r="I23" s="62">
        <f t="shared" si="0"/>
        <v>0</v>
      </c>
    </row>
    <row r="24" spans="1:9" s="52" customFormat="1" ht="15" customHeight="1">
      <c r="A24" s="58">
        <v>19</v>
      </c>
      <c r="B24" s="59" t="s">
        <v>155</v>
      </c>
      <c r="C24" s="63" t="s">
        <v>156</v>
      </c>
      <c r="D24" s="62">
        <v>500</v>
      </c>
      <c r="E24" s="62"/>
      <c r="F24" s="62">
        <f t="shared" si="1"/>
        <v>0</v>
      </c>
      <c r="G24" s="62"/>
      <c r="H24" s="62"/>
      <c r="I24" s="62">
        <f t="shared" si="0"/>
        <v>0</v>
      </c>
    </row>
    <row r="25" spans="1:9" s="52" customFormat="1" ht="15" customHeight="1">
      <c r="A25" s="58">
        <v>20</v>
      </c>
      <c r="B25" s="59" t="s">
        <v>157</v>
      </c>
      <c r="C25" s="63" t="s">
        <v>158</v>
      </c>
      <c r="D25" s="62">
        <v>0</v>
      </c>
      <c r="E25" s="62"/>
      <c r="F25" s="62">
        <f t="shared" si="1"/>
        <v>0</v>
      </c>
      <c r="G25" s="62"/>
      <c r="H25" s="62"/>
      <c r="I25" s="62">
        <f t="shared" si="0"/>
        <v>0</v>
      </c>
    </row>
    <row r="26" spans="1:9" s="52" customFormat="1" ht="15" customHeight="1">
      <c r="A26" s="58">
        <v>21</v>
      </c>
      <c r="B26" s="59" t="s">
        <v>159</v>
      </c>
      <c r="C26" s="63" t="s">
        <v>160</v>
      </c>
      <c r="D26" s="62">
        <v>0</v>
      </c>
      <c r="E26" s="62"/>
      <c r="F26" s="62">
        <f t="shared" si="1"/>
        <v>0</v>
      </c>
      <c r="G26" s="62"/>
      <c r="H26" s="62"/>
      <c r="I26" s="62">
        <f t="shared" si="0"/>
        <v>0</v>
      </c>
    </row>
    <row r="27" spans="1:9" s="52" customFormat="1" ht="15" customHeight="1">
      <c r="A27" s="58">
        <v>22</v>
      </c>
      <c r="B27" s="59" t="s">
        <v>161</v>
      </c>
      <c r="C27" s="63" t="s">
        <v>162</v>
      </c>
      <c r="D27" s="62">
        <v>350</v>
      </c>
      <c r="E27" s="62"/>
      <c r="F27" s="62">
        <f t="shared" si="1"/>
        <v>0</v>
      </c>
      <c r="G27" s="62"/>
      <c r="H27" s="62"/>
      <c r="I27" s="62">
        <f t="shared" si="0"/>
        <v>0</v>
      </c>
    </row>
    <row r="28" spans="1:9" s="52" customFormat="1" ht="15" customHeight="1">
      <c r="A28" s="58">
        <v>23</v>
      </c>
      <c r="B28" s="59" t="s">
        <v>163</v>
      </c>
      <c r="C28" s="63" t="s">
        <v>164</v>
      </c>
      <c r="D28" s="62">
        <v>100</v>
      </c>
      <c r="E28" s="62"/>
      <c r="F28" s="62">
        <f t="shared" si="1"/>
        <v>0</v>
      </c>
      <c r="G28" s="62"/>
      <c r="H28" s="62"/>
      <c r="I28" s="62">
        <f t="shared" si="0"/>
        <v>0</v>
      </c>
    </row>
    <row r="29" spans="1:9" s="52" customFormat="1" ht="15" customHeight="1">
      <c r="A29" s="58">
        <v>24</v>
      </c>
      <c r="B29" s="59" t="s">
        <v>165</v>
      </c>
      <c r="C29" s="63" t="s">
        <v>166</v>
      </c>
      <c r="D29" s="62">
        <v>2.7</v>
      </c>
      <c r="E29" s="62"/>
      <c r="F29" s="62">
        <f t="shared" si="1"/>
        <v>0</v>
      </c>
      <c r="G29" s="62"/>
      <c r="H29" s="62"/>
      <c r="I29" s="62">
        <f t="shared" si="0"/>
        <v>0</v>
      </c>
    </row>
    <row r="30" spans="1:9" s="52" customFormat="1" ht="15" customHeight="1">
      <c r="A30" s="58">
        <v>25</v>
      </c>
      <c r="B30" s="59" t="s">
        <v>122</v>
      </c>
      <c r="C30" s="63" t="s">
        <v>167</v>
      </c>
      <c r="D30" s="62">
        <v>7.34</v>
      </c>
      <c r="E30" s="62"/>
      <c r="F30" s="62">
        <f t="shared" si="1"/>
        <v>0</v>
      </c>
      <c r="G30" s="62"/>
      <c r="H30" s="62"/>
      <c r="I30" s="62">
        <f t="shared" si="0"/>
        <v>0</v>
      </c>
    </row>
    <row r="31" spans="1:9" s="52" customFormat="1" ht="15" customHeight="1">
      <c r="A31" s="58">
        <v>26</v>
      </c>
      <c r="B31" s="59" t="s">
        <v>124</v>
      </c>
      <c r="C31" s="63" t="s">
        <v>125</v>
      </c>
      <c r="D31" s="62">
        <v>6.95</v>
      </c>
      <c r="E31" s="62"/>
      <c r="F31" s="62">
        <f t="shared" si="1"/>
        <v>0</v>
      </c>
      <c r="G31" s="62"/>
      <c r="H31" s="62"/>
      <c r="I31" s="62">
        <f t="shared" si="0"/>
        <v>0</v>
      </c>
    </row>
    <row r="32" spans="1:9" s="52" customFormat="1" ht="15" customHeight="1">
      <c r="A32" s="58">
        <v>27</v>
      </c>
      <c r="B32" s="59" t="s">
        <v>124</v>
      </c>
      <c r="C32" s="63" t="s">
        <v>168</v>
      </c>
      <c r="D32" s="62">
        <v>5.25</v>
      </c>
      <c r="E32" s="62"/>
      <c r="F32" s="62">
        <f t="shared" si="1"/>
        <v>0</v>
      </c>
      <c r="G32" s="62"/>
      <c r="H32" s="62"/>
      <c r="I32" s="62">
        <f t="shared" si="0"/>
        <v>0</v>
      </c>
    </row>
    <row r="33" spans="1:9" s="52" customFormat="1" ht="15" customHeight="1">
      <c r="A33" s="58">
        <v>28</v>
      </c>
      <c r="B33" s="59" t="s">
        <v>169</v>
      </c>
      <c r="C33" s="63" t="s">
        <v>170</v>
      </c>
      <c r="D33" s="62">
        <v>7.5</v>
      </c>
      <c r="E33" s="62"/>
      <c r="F33" s="62">
        <f t="shared" si="1"/>
        <v>0</v>
      </c>
      <c r="G33" s="62"/>
      <c r="H33" s="62"/>
      <c r="I33" s="62">
        <f t="shared" si="0"/>
        <v>0</v>
      </c>
    </row>
    <row r="34" spans="1:9" s="52" customFormat="1" ht="15" customHeight="1">
      <c r="A34" s="58">
        <v>29</v>
      </c>
      <c r="B34" s="59" t="s">
        <v>128</v>
      </c>
      <c r="C34" s="63" t="s">
        <v>129</v>
      </c>
      <c r="D34" s="62">
        <v>11.67</v>
      </c>
      <c r="E34" s="62"/>
      <c r="F34" s="62">
        <f t="shared" si="1"/>
        <v>0</v>
      </c>
      <c r="G34" s="62"/>
      <c r="H34" s="62"/>
      <c r="I34" s="62">
        <f t="shared" si="0"/>
        <v>0</v>
      </c>
    </row>
    <row r="35" spans="1:9" s="52" customFormat="1" ht="15" customHeight="1">
      <c r="A35" s="58">
        <v>30</v>
      </c>
      <c r="B35" s="59" t="s">
        <v>130</v>
      </c>
      <c r="C35" s="63" t="s">
        <v>131</v>
      </c>
      <c r="D35" s="62">
        <v>25</v>
      </c>
      <c r="E35" s="62"/>
      <c r="F35" s="62">
        <f t="shared" si="1"/>
        <v>0</v>
      </c>
      <c r="G35" s="62"/>
      <c r="H35" s="62"/>
      <c r="I35" s="62">
        <f t="shared" si="0"/>
        <v>0</v>
      </c>
    </row>
    <row r="36" spans="1:9" s="52" customFormat="1" ht="15" customHeight="1">
      <c r="A36" s="58">
        <v>31</v>
      </c>
      <c r="B36" s="59" t="s">
        <v>171</v>
      </c>
      <c r="C36" s="63" t="s">
        <v>172</v>
      </c>
      <c r="D36" s="62">
        <v>25</v>
      </c>
      <c r="E36" s="62"/>
      <c r="F36" s="62">
        <f t="shared" si="1"/>
        <v>0</v>
      </c>
      <c r="G36" s="62"/>
      <c r="H36" s="62"/>
      <c r="I36" s="62">
        <f t="shared" si="0"/>
        <v>0</v>
      </c>
    </row>
    <row r="37" spans="1:9" s="52" customFormat="1" ht="15" customHeight="1">
      <c r="A37" s="58">
        <v>32</v>
      </c>
      <c r="B37" s="59" t="s">
        <v>139</v>
      </c>
      <c r="C37" s="63" t="s">
        <v>173</v>
      </c>
      <c r="D37" s="62">
        <v>20</v>
      </c>
      <c r="E37" s="62"/>
      <c r="F37" s="62">
        <f t="shared" si="1"/>
        <v>0</v>
      </c>
      <c r="G37" s="62"/>
      <c r="H37" s="62"/>
      <c r="I37" s="62">
        <f t="shared" si="0"/>
        <v>0</v>
      </c>
    </row>
    <row r="38" spans="1:9" s="52" customFormat="1" ht="15" customHeight="1">
      <c r="A38" s="58">
        <v>33</v>
      </c>
      <c r="B38" s="59" t="s">
        <v>141</v>
      </c>
      <c r="C38" s="63" t="s">
        <v>174</v>
      </c>
      <c r="D38" s="62">
        <v>50</v>
      </c>
      <c r="E38" s="62"/>
      <c r="F38" s="62">
        <f t="shared" ref="F38:F69" si="2">E38*D38</f>
        <v>0</v>
      </c>
      <c r="G38" s="62"/>
      <c r="H38" s="62"/>
      <c r="I38" s="62">
        <f t="shared" ref="I38:I69" si="3">H38*G38</f>
        <v>0</v>
      </c>
    </row>
    <row r="39" spans="1:9" s="52" customFormat="1" ht="15" customHeight="1">
      <c r="A39" s="58">
        <v>34</v>
      </c>
      <c r="B39" s="59" t="s">
        <v>175</v>
      </c>
      <c r="C39" s="63" t="s">
        <v>176</v>
      </c>
      <c r="D39" s="62">
        <v>237.33</v>
      </c>
      <c r="E39" s="62"/>
      <c r="F39" s="62">
        <f t="shared" si="2"/>
        <v>0</v>
      </c>
      <c r="G39" s="62"/>
      <c r="H39" s="62"/>
      <c r="I39" s="62">
        <f t="shared" si="3"/>
        <v>0</v>
      </c>
    </row>
    <row r="40" spans="1:9" s="52" customFormat="1" ht="15" customHeight="1">
      <c r="A40" s="58">
        <v>35</v>
      </c>
      <c r="B40" s="59" t="s">
        <v>175</v>
      </c>
      <c r="C40" s="63" t="s">
        <v>177</v>
      </c>
      <c r="D40" s="62">
        <v>2.61</v>
      </c>
      <c r="E40" s="62"/>
      <c r="F40" s="62">
        <f t="shared" si="2"/>
        <v>0</v>
      </c>
      <c r="G40" s="62"/>
      <c r="H40" s="62"/>
      <c r="I40" s="62">
        <f t="shared" si="3"/>
        <v>0</v>
      </c>
    </row>
    <row r="41" spans="1:9" s="52" customFormat="1" ht="15" customHeight="1">
      <c r="A41" s="58">
        <v>36</v>
      </c>
      <c r="B41" s="59" t="s">
        <v>175</v>
      </c>
      <c r="C41" s="63" t="s">
        <v>178</v>
      </c>
      <c r="D41" s="62">
        <v>3.69</v>
      </c>
      <c r="E41" s="62"/>
      <c r="F41" s="62">
        <f t="shared" si="2"/>
        <v>0</v>
      </c>
      <c r="G41" s="62"/>
      <c r="H41" s="62"/>
      <c r="I41" s="62">
        <f t="shared" si="3"/>
        <v>0</v>
      </c>
    </row>
    <row r="42" spans="1:9" s="52" customFormat="1" ht="15" customHeight="1">
      <c r="A42" s="58">
        <v>37</v>
      </c>
      <c r="B42" s="59" t="s">
        <v>175</v>
      </c>
      <c r="C42" s="63" t="s">
        <v>179</v>
      </c>
      <c r="D42" s="62">
        <v>25.5</v>
      </c>
      <c r="E42" s="62"/>
      <c r="F42" s="62">
        <f t="shared" si="2"/>
        <v>0</v>
      </c>
      <c r="G42" s="62"/>
      <c r="H42" s="62"/>
      <c r="I42" s="62">
        <f t="shared" si="3"/>
        <v>0</v>
      </c>
    </row>
    <row r="43" spans="1:9" s="52" customFormat="1" ht="15" customHeight="1">
      <c r="A43" s="58">
        <v>38</v>
      </c>
      <c r="B43" s="59" t="s">
        <v>175</v>
      </c>
      <c r="C43" s="63" t="s">
        <v>180</v>
      </c>
      <c r="D43" s="62">
        <v>11.25</v>
      </c>
      <c r="E43" s="62"/>
      <c r="F43" s="62">
        <f t="shared" si="2"/>
        <v>0</v>
      </c>
      <c r="G43" s="62"/>
      <c r="H43" s="62"/>
      <c r="I43" s="62">
        <f t="shared" si="3"/>
        <v>0</v>
      </c>
    </row>
    <row r="44" spans="1:9" s="52" customFormat="1" ht="15" customHeight="1">
      <c r="A44" s="58">
        <v>39</v>
      </c>
      <c r="B44" s="59" t="s">
        <v>181</v>
      </c>
      <c r="C44" s="63" t="s">
        <v>182</v>
      </c>
      <c r="D44" s="62">
        <v>1700</v>
      </c>
      <c r="E44" s="62"/>
      <c r="F44" s="62">
        <f t="shared" si="2"/>
        <v>0</v>
      </c>
      <c r="G44" s="62"/>
      <c r="H44" s="62"/>
      <c r="I44" s="62">
        <f t="shared" si="3"/>
        <v>0</v>
      </c>
    </row>
    <row r="45" spans="1:9" s="52" customFormat="1" ht="15" customHeight="1">
      <c r="A45" s="58">
        <v>40</v>
      </c>
      <c r="B45" s="59" t="s">
        <v>181</v>
      </c>
      <c r="C45" s="63" t="s">
        <v>177</v>
      </c>
      <c r="D45" s="62">
        <v>2.61</v>
      </c>
      <c r="E45" s="62"/>
      <c r="F45" s="62">
        <f t="shared" si="2"/>
        <v>0</v>
      </c>
      <c r="G45" s="62"/>
      <c r="H45" s="62"/>
      <c r="I45" s="62">
        <f t="shared" si="3"/>
        <v>0</v>
      </c>
    </row>
    <row r="46" spans="1:9" s="52" customFormat="1" ht="15" customHeight="1">
      <c r="A46" s="58">
        <v>41</v>
      </c>
      <c r="B46" s="59" t="s">
        <v>181</v>
      </c>
      <c r="C46" s="63" t="s">
        <v>183</v>
      </c>
      <c r="D46" s="62">
        <v>3.03</v>
      </c>
      <c r="E46" s="62"/>
      <c r="F46" s="62">
        <f t="shared" si="2"/>
        <v>0</v>
      </c>
      <c r="G46" s="62"/>
      <c r="H46" s="62"/>
      <c r="I46" s="62">
        <f t="shared" si="3"/>
        <v>0</v>
      </c>
    </row>
    <row r="47" spans="1:9" s="52" customFormat="1" ht="15" customHeight="1">
      <c r="A47" s="58">
        <v>42</v>
      </c>
      <c r="B47" s="59" t="s">
        <v>184</v>
      </c>
      <c r="C47" s="63" t="s">
        <v>185</v>
      </c>
      <c r="D47" s="62">
        <v>350</v>
      </c>
      <c r="E47" s="62"/>
      <c r="F47" s="62">
        <f t="shared" si="2"/>
        <v>0</v>
      </c>
      <c r="G47" s="62"/>
      <c r="H47" s="62"/>
      <c r="I47" s="62">
        <f t="shared" si="3"/>
        <v>0</v>
      </c>
    </row>
    <row r="48" spans="1:9" s="52" customFormat="1" ht="15" customHeight="1">
      <c r="A48" s="58">
        <v>43</v>
      </c>
      <c r="B48" s="59" t="s">
        <v>186</v>
      </c>
      <c r="C48" s="63" t="s">
        <v>187</v>
      </c>
      <c r="D48" s="62">
        <v>132</v>
      </c>
      <c r="E48" s="62"/>
      <c r="F48" s="62">
        <f t="shared" si="2"/>
        <v>0</v>
      </c>
      <c r="G48" s="62"/>
      <c r="H48" s="62"/>
      <c r="I48" s="62">
        <f t="shared" si="3"/>
        <v>0</v>
      </c>
    </row>
    <row r="49" spans="1:9" s="52" customFormat="1" ht="15" customHeight="1">
      <c r="A49" s="58">
        <v>44</v>
      </c>
      <c r="B49" s="59"/>
      <c r="C49" s="63" t="s">
        <v>188</v>
      </c>
      <c r="D49" s="62">
        <v>300</v>
      </c>
      <c r="E49" s="62"/>
      <c r="F49" s="62">
        <f t="shared" si="2"/>
        <v>0</v>
      </c>
      <c r="G49" s="62"/>
      <c r="H49" s="62"/>
      <c r="I49" s="62">
        <f t="shared" si="3"/>
        <v>0</v>
      </c>
    </row>
    <row r="50" spans="1:9" s="52" customFormat="1" ht="15" customHeight="1">
      <c r="A50" s="58">
        <v>45</v>
      </c>
      <c r="B50" s="59" t="s">
        <v>184</v>
      </c>
      <c r="C50" s="63" t="s">
        <v>185</v>
      </c>
      <c r="D50" s="62">
        <v>350</v>
      </c>
      <c r="E50" s="62"/>
      <c r="F50" s="62">
        <f t="shared" si="2"/>
        <v>0</v>
      </c>
      <c r="G50" s="62"/>
      <c r="H50" s="62"/>
      <c r="I50" s="62">
        <f t="shared" si="3"/>
        <v>0</v>
      </c>
    </row>
    <row r="51" spans="1:9" s="52" customFormat="1" ht="15" customHeight="1">
      <c r="A51" s="58">
        <v>46</v>
      </c>
      <c r="B51" s="59" t="s">
        <v>189</v>
      </c>
      <c r="C51" s="63" t="s">
        <v>190</v>
      </c>
      <c r="D51" s="62">
        <v>900</v>
      </c>
      <c r="E51" s="62"/>
      <c r="F51" s="62">
        <f t="shared" si="2"/>
        <v>0</v>
      </c>
      <c r="G51" s="62"/>
      <c r="H51" s="62"/>
      <c r="I51" s="62">
        <f t="shared" si="3"/>
        <v>0</v>
      </c>
    </row>
    <row r="52" spans="1:9" s="52" customFormat="1" ht="15" customHeight="1">
      <c r="A52" s="58">
        <v>47</v>
      </c>
      <c r="B52" s="59" t="s">
        <v>191</v>
      </c>
      <c r="C52" s="63" t="s">
        <v>192</v>
      </c>
      <c r="D52" s="62">
        <v>70</v>
      </c>
      <c r="E52" s="62"/>
      <c r="F52" s="62">
        <f t="shared" si="2"/>
        <v>0</v>
      </c>
      <c r="G52" s="62"/>
      <c r="H52" s="62"/>
      <c r="I52" s="62">
        <f t="shared" si="3"/>
        <v>0</v>
      </c>
    </row>
    <row r="53" spans="1:9" s="52" customFormat="1" ht="15" customHeight="1">
      <c r="A53" s="58">
        <v>48</v>
      </c>
      <c r="B53" s="59" t="s">
        <v>145</v>
      </c>
      <c r="C53" s="63" t="s">
        <v>193</v>
      </c>
      <c r="D53" s="62">
        <v>110</v>
      </c>
      <c r="E53" s="62"/>
      <c r="F53" s="62">
        <f t="shared" si="2"/>
        <v>0</v>
      </c>
      <c r="G53" s="62"/>
      <c r="H53" s="62"/>
      <c r="I53" s="62">
        <f t="shared" si="3"/>
        <v>0</v>
      </c>
    </row>
    <row r="54" spans="1:9" s="52" customFormat="1" ht="15" customHeight="1">
      <c r="A54" s="58">
        <v>49</v>
      </c>
      <c r="B54" s="59"/>
      <c r="C54" s="63" t="s">
        <v>194</v>
      </c>
      <c r="D54" s="62">
        <v>125</v>
      </c>
      <c r="E54" s="62"/>
      <c r="F54" s="62">
        <f t="shared" si="2"/>
        <v>0</v>
      </c>
      <c r="G54" s="62"/>
      <c r="H54" s="62"/>
      <c r="I54" s="62">
        <f t="shared" si="3"/>
        <v>0</v>
      </c>
    </row>
    <row r="55" spans="1:9" s="52" customFormat="1" ht="15" customHeight="1">
      <c r="A55" s="58">
        <v>50</v>
      </c>
      <c r="B55" s="59" t="s">
        <v>147</v>
      </c>
      <c r="C55" s="63" t="s">
        <v>148</v>
      </c>
      <c r="D55" s="62">
        <v>650</v>
      </c>
      <c r="E55" s="62"/>
      <c r="F55" s="62">
        <f t="shared" si="2"/>
        <v>0</v>
      </c>
      <c r="G55" s="62"/>
      <c r="H55" s="62"/>
      <c r="I55" s="62">
        <f t="shared" si="3"/>
        <v>0</v>
      </c>
    </row>
    <row r="56" spans="1:9" s="52" customFormat="1" ht="15" customHeight="1">
      <c r="A56" s="58">
        <v>51</v>
      </c>
      <c r="B56" s="59" t="s">
        <v>149</v>
      </c>
      <c r="C56" s="63" t="s">
        <v>195</v>
      </c>
      <c r="D56" s="62">
        <v>25</v>
      </c>
      <c r="E56" s="62"/>
      <c r="F56" s="62">
        <f t="shared" si="2"/>
        <v>0</v>
      </c>
      <c r="G56" s="62"/>
      <c r="H56" s="62"/>
      <c r="I56" s="62">
        <f t="shared" si="3"/>
        <v>0</v>
      </c>
    </row>
    <row r="57" spans="1:9" s="52" customFormat="1" ht="15" customHeight="1">
      <c r="A57" s="58">
        <v>52</v>
      </c>
      <c r="B57" s="59"/>
      <c r="C57" s="63" t="s">
        <v>196</v>
      </c>
      <c r="D57" s="62">
        <v>25</v>
      </c>
      <c r="E57" s="62"/>
      <c r="F57" s="62">
        <f t="shared" si="2"/>
        <v>0</v>
      </c>
      <c r="G57" s="62"/>
      <c r="H57" s="62"/>
      <c r="I57" s="62">
        <f t="shared" si="3"/>
        <v>0</v>
      </c>
    </row>
    <row r="58" spans="1:9" s="52" customFormat="1" ht="15" customHeight="1">
      <c r="A58" s="58">
        <v>53</v>
      </c>
      <c r="B58" s="59"/>
      <c r="C58" s="63" t="s">
        <v>197</v>
      </c>
      <c r="D58" s="62">
        <v>80</v>
      </c>
      <c r="E58" s="62"/>
      <c r="F58" s="62">
        <f t="shared" si="2"/>
        <v>0</v>
      </c>
      <c r="G58" s="62"/>
      <c r="H58" s="62"/>
      <c r="I58" s="62">
        <f t="shared" si="3"/>
        <v>0</v>
      </c>
    </row>
    <row r="59" spans="1:9" s="52" customFormat="1" ht="15" customHeight="1">
      <c r="A59" s="58">
        <v>54</v>
      </c>
      <c r="B59" s="59" t="s">
        <v>130</v>
      </c>
      <c r="C59" s="63" t="s">
        <v>131</v>
      </c>
      <c r="D59" s="62"/>
      <c r="E59" s="62"/>
      <c r="F59" s="62">
        <f t="shared" si="2"/>
        <v>0</v>
      </c>
      <c r="G59" s="62">
        <v>60</v>
      </c>
      <c r="H59" s="62"/>
      <c r="I59" s="62">
        <f t="shared" si="3"/>
        <v>0</v>
      </c>
    </row>
    <row r="60" spans="1:9" s="52" customFormat="1" ht="15" customHeight="1">
      <c r="A60" s="58">
        <v>55</v>
      </c>
      <c r="B60" s="59" t="s">
        <v>198</v>
      </c>
      <c r="C60" s="63" t="s">
        <v>172</v>
      </c>
      <c r="D60" s="62"/>
      <c r="E60" s="62"/>
      <c r="F60" s="62">
        <f t="shared" si="2"/>
        <v>0</v>
      </c>
      <c r="G60" s="62">
        <v>60</v>
      </c>
      <c r="H60" s="62"/>
      <c r="I60" s="62">
        <f t="shared" si="3"/>
        <v>0</v>
      </c>
    </row>
    <row r="61" spans="1:9" s="52" customFormat="1" ht="15" customHeight="1">
      <c r="A61" s="58">
        <v>56</v>
      </c>
      <c r="B61" s="59"/>
      <c r="C61" s="63"/>
      <c r="D61" s="62"/>
      <c r="E61" s="62"/>
      <c r="F61" s="62">
        <f t="shared" si="2"/>
        <v>0</v>
      </c>
      <c r="G61" s="62"/>
      <c r="H61" s="62"/>
      <c r="I61" s="62">
        <f t="shared" si="3"/>
        <v>0</v>
      </c>
    </row>
    <row r="62" spans="1:9" s="52" customFormat="1" ht="15" customHeight="1">
      <c r="A62" s="58">
        <v>57</v>
      </c>
      <c r="B62" s="59"/>
      <c r="C62" s="63"/>
      <c r="D62" s="62"/>
      <c r="E62" s="62"/>
      <c r="F62" s="62">
        <f t="shared" si="2"/>
        <v>0</v>
      </c>
      <c r="G62" s="62"/>
      <c r="H62" s="62"/>
      <c r="I62" s="62">
        <f t="shared" si="3"/>
        <v>0</v>
      </c>
    </row>
    <row r="63" spans="1:9" s="52" customFormat="1" ht="15" customHeight="1">
      <c r="A63" s="58">
        <v>58</v>
      </c>
      <c r="B63" s="59"/>
      <c r="C63" s="63"/>
      <c r="D63" s="62"/>
      <c r="E63" s="62"/>
      <c r="F63" s="62">
        <f t="shared" si="2"/>
        <v>0</v>
      </c>
      <c r="G63" s="62"/>
      <c r="H63" s="62"/>
      <c r="I63" s="62">
        <f t="shared" si="3"/>
        <v>0</v>
      </c>
    </row>
    <row r="64" spans="1:9" s="52" customFormat="1" ht="15" customHeight="1">
      <c r="A64" s="58">
        <v>59</v>
      </c>
      <c r="B64" s="59"/>
      <c r="C64" s="63"/>
      <c r="D64" s="62"/>
      <c r="E64" s="62"/>
      <c r="F64" s="62">
        <f t="shared" si="2"/>
        <v>0</v>
      </c>
      <c r="G64" s="62"/>
      <c r="H64" s="62"/>
      <c r="I64" s="62">
        <f t="shared" si="3"/>
        <v>0</v>
      </c>
    </row>
    <row r="65" spans="1:9" s="52" customFormat="1" ht="15" customHeight="1">
      <c r="A65" s="58">
        <v>60</v>
      </c>
      <c r="B65" s="59"/>
      <c r="C65" s="63"/>
      <c r="D65" s="62"/>
      <c r="E65" s="62"/>
      <c r="F65" s="62">
        <f t="shared" si="2"/>
        <v>0</v>
      </c>
      <c r="G65" s="62"/>
      <c r="H65" s="62"/>
      <c r="I65" s="62">
        <f t="shared" si="3"/>
        <v>0</v>
      </c>
    </row>
    <row r="66" spans="1:9" s="52" customFormat="1" ht="15" customHeight="1">
      <c r="A66" s="58">
        <v>61</v>
      </c>
      <c r="B66" s="59"/>
      <c r="C66" s="63"/>
      <c r="D66" s="62"/>
      <c r="E66" s="62"/>
      <c r="F66" s="62">
        <f t="shared" si="2"/>
        <v>0</v>
      </c>
      <c r="G66" s="62"/>
      <c r="H66" s="62"/>
      <c r="I66" s="62">
        <f t="shared" si="3"/>
        <v>0</v>
      </c>
    </row>
    <row r="67" spans="1:9" s="52" customFormat="1" ht="15" customHeight="1">
      <c r="A67" s="58">
        <v>62</v>
      </c>
      <c r="B67" s="59"/>
      <c r="C67" s="63"/>
      <c r="D67" s="62"/>
      <c r="E67" s="62"/>
      <c r="F67" s="62">
        <f t="shared" si="2"/>
        <v>0</v>
      </c>
      <c r="G67" s="62"/>
      <c r="H67" s="62"/>
      <c r="I67" s="62">
        <f t="shared" si="3"/>
        <v>0</v>
      </c>
    </row>
    <row r="68" spans="1:9" s="52" customFormat="1" ht="15" customHeight="1">
      <c r="A68" s="58">
        <v>63</v>
      </c>
      <c r="B68" s="59"/>
      <c r="C68" s="63"/>
      <c r="D68" s="62"/>
      <c r="E68" s="62"/>
      <c r="F68" s="62">
        <f t="shared" si="2"/>
        <v>0</v>
      </c>
      <c r="G68" s="62"/>
      <c r="H68" s="62"/>
      <c r="I68" s="62">
        <f t="shared" si="3"/>
        <v>0</v>
      </c>
    </row>
    <row r="69" spans="1:9" s="52" customFormat="1" ht="15" customHeight="1">
      <c r="A69" s="58">
        <v>64</v>
      </c>
      <c r="B69" s="59"/>
      <c r="C69" s="63"/>
      <c r="D69" s="62"/>
      <c r="E69" s="62"/>
      <c r="F69" s="62">
        <f t="shared" si="2"/>
        <v>0</v>
      </c>
      <c r="G69" s="62"/>
      <c r="H69" s="62"/>
      <c r="I69" s="62">
        <f t="shared" si="3"/>
        <v>0</v>
      </c>
    </row>
    <row r="70" spans="1:9" s="52" customFormat="1" ht="15" customHeight="1">
      <c r="A70" s="58">
        <v>65</v>
      </c>
      <c r="B70" s="59"/>
      <c r="C70" s="63"/>
      <c r="D70" s="62"/>
      <c r="E70" s="62"/>
      <c r="F70" s="62">
        <f t="shared" ref="F70" si="4">E70*D70</f>
        <v>0</v>
      </c>
      <c r="G70" s="62"/>
      <c r="H70" s="62"/>
      <c r="I70" s="62">
        <f t="shared" ref="I70" si="5">H70*G70</f>
        <v>0</v>
      </c>
    </row>
    <row r="71" spans="1:9" ht="15" customHeight="1">
      <c r="A71" s="64"/>
      <c r="B71" s="64"/>
      <c r="C71" s="91" t="s">
        <v>199</v>
      </c>
      <c r="D71" s="92">
        <f>SUBTOTAL(109,[Cost])</f>
        <v>10182.699999999999</v>
      </c>
      <c r="E71"/>
      <c r="F71"/>
      <c r="G71" s="93">
        <f>SUBTOTAL(109,[Installation])</f>
        <v>826</v>
      </c>
      <c r="H71" s="45"/>
      <c r="I71" s="45"/>
    </row>
    <row r="72" spans="1:9" ht="15" customHeight="1">
      <c r="A72" s="64"/>
      <c r="B72" s="64"/>
      <c r="C72" s="64"/>
      <c r="D72" s="64"/>
      <c r="E72" s="64"/>
      <c r="F72" s="64"/>
      <c r="G72" s="64"/>
      <c r="H72" s="64"/>
      <c r="I72" s="64"/>
    </row>
    <row r="73" spans="1:9" ht="15" customHeight="1">
      <c r="A73" s="64"/>
      <c r="B73" s="64"/>
      <c r="C73" s="64"/>
      <c r="D73" s="66"/>
      <c r="E73" s="66"/>
      <c r="F73" s="66"/>
      <c r="G73" s="66"/>
      <c r="H73" s="66"/>
      <c r="I73" s="66"/>
    </row>
    <row r="74" spans="1:9" ht="15" customHeight="1">
      <c r="A74" s="64"/>
      <c r="B74" s="64"/>
      <c r="C74" s="64"/>
      <c r="D74" s="66"/>
      <c r="E74" s="66"/>
      <c r="F74" s="66"/>
      <c r="G74" s="66"/>
      <c r="H74" s="66"/>
      <c r="I74" s="66"/>
    </row>
    <row r="75" spans="1:9" ht="15" customHeight="1">
      <c r="A75" s="64"/>
      <c r="B75" s="64"/>
      <c r="C75" s="64"/>
      <c r="D75" s="66"/>
      <c r="E75" s="66"/>
      <c r="F75" s="66"/>
      <c r="G75" s="66"/>
      <c r="H75" s="66"/>
      <c r="I75" s="66"/>
    </row>
    <row r="76" spans="1:9" ht="15" customHeight="1">
      <c r="A76" s="64"/>
      <c r="B76" s="64"/>
      <c r="C76" s="64"/>
      <c r="D76" s="66"/>
      <c r="E76" s="66"/>
      <c r="F76" s="66"/>
      <c r="G76" s="66"/>
      <c r="H76" s="66"/>
      <c r="I76" s="66"/>
    </row>
    <row r="77" spans="1:9" ht="15" customHeight="1">
      <c r="A77" s="64"/>
      <c r="B77" s="64"/>
      <c r="C77" s="64"/>
      <c r="D77" s="66"/>
      <c r="E77" s="66"/>
      <c r="F77" s="66"/>
      <c r="G77" s="66"/>
      <c r="H77" s="66"/>
      <c r="I77" s="66"/>
    </row>
    <row r="78" spans="1:9" ht="15" customHeight="1">
      <c r="A78" s="64"/>
      <c r="B78" s="64"/>
      <c r="C78" s="64"/>
      <c r="D78" s="66"/>
      <c r="E78" s="66"/>
      <c r="F78" s="66"/>
      <c r="G78" s="66"/>
      <c r="H78" s="66"/>
      <c r="I78" s="66"/>
    </row>
    <row r="79" spans="1:9" ht="15" customHeight="1">
      <c r="A79" s="64"/>
      <c r="B79" s="64"/>
      <c r="C79" s="64"/>
      <c r="D79" s="66"/>
      <c r="E79" s="66"/>
      <c r="F79" s="66"/>
      <c r="G79" s="66"/>
      <c r="H79" s="66"/>
      <c r="I79" s="66"/>
    </row>
    <row r="80" spans="1:9" ht="15" customHeight="1">
      <c r="A80" s="64"/>
      <c r="B80" s="64"/>
      <c r="C80" s="64"/>
      <c r="D80" s="66"/>
      <c r="E80" s="66"/>
      <c r="F80" s="66"/>
      <c r="G80" s="66"/>
      <c r="H80" s="66"/>
      <c r="I80" s="66"/>
    </row>
    <row r="81" spans="1:9" ht="15" customHeight="1">
      <c r="A81" s="64"/>
      <c r="B81" s="64"/>
      <c r="C81" s="67"/>
      <c r="D81" s="67"/>
      <c r="E81" s="67"/>
      <c r="F81" s="67"/>
      <c r="G81" s="67"/>
      <c r="H81" s="67"/>
      <c r="I81" s="67"/>
    </row>
    <row r="82" spans="1:9" ht="15" customHeight="1">
      <c r="A82" s="64"/>
      <c r="B82" s="64"/>
      <c r="C82" s="64"/>
      <c r="D82" s="66"/>
      <c r="E82" s="66"/>
      <c r="F82" s="66"/>
      <c r="G82" s="66"/>
      <c r="H82" s="66"/>
      <c r="I82" s="66"/>
    </row>
    <row r="83" spans="1:9" ht="15" customHeight="1">
      <c r="A83" s="64"/>
      <c r="B83" s="64"/>
      <c r="C83" s="64"/>
      <c r="D83" s="66"/>
      <c r="E83" s="66"/>
      <c r="F83" s="66"/>
      <c r="G83" s="66"/>
      <c r="H83" s="66"/>
      <c r="I83" s="66"/>
    </row>
    <row r="84" spans="1:9" ht="15" customHeight="1">
      <c r="A84" s="64"/>
      <c r="B84" s="64"/>
      <c r="C84" s="64"/>
      <c r="D84" s="66"/>
      <c r="E84" s="66"/>
      <c r="F84" s="66"/>
      <c r="G84" s="66"/>
      <c r="H84" s="66"/>
      <c r="I84" s="66"/>
    </row>
    <row r="85" spans="1:9" ht="15" customHeight="1">
      <c r="A85" s="64"/>
      <c r="B85" s="64"/>
      <c r="C85" s="64"/>
      <c r="D85" s="66"/>
      <c r="E85" s="66"/>
      <c r="F85" s="66"/>
      <c r="G85" s="66"/>
      <c r="H85" s="66"/>
      <c r="I85" s="66"/>
    </row>
    <row r="86" spans="1:9" ht="15" customHeight="1">
      <c r="A86" s="64"/>
      <c r="B86" s="64"/>
      <c r="C86" s="64"/>
      <c r="D86" s="66"/>
      <c r="E86" s="66"/>
      <c r="F86" s="66"/>
      <c r="G86" s="66"/>
      <c r="H86" s="66"/>
      <c r="I86" s="66"/>
    </row>
    <row r="87" spans="1:9" ht="15" customHeight="1">
      <c r="A87" s="64"/>
      <c r="B87" s="64"/>
      <c r="C87" s="64"/>
      <c r="D87" s="66"/>
      <c r="E87" s="66"/>
      <c r="F87" s="66"/>
      <c r="G87" s="66"/>
      <c r="H87" s="66"/>
      <c r="I87" s="66"/>
    </row>
    <row r="88" spans="1:9" ht="15" customHeight="1">
      <c r="A88" s="64"/>
      <c r="B88" s="64"/>
      <c r="C88" s="64"/>
      <c r="D88" s="66"/>
      <c r="E88" s="66"/>
      <c r="F88" s="66"/>
      <c r="G88" s="66"/>
      <c r="H88" s="66"/>
      <c r="I88" s="66"/>
    </row>
    <row r="89" spans="1:9" ht="15" customHeight="1">
      <c r="A89" s="64"/>
      <c r="B89" s="64"/>
      <c r="C89" s="67"/>
      <c r="D89" s="67"/>
      <c r="E89" s="67"/>
      <c r="F89" s="67"/>
      <c r="G89" s="67"/>
      <c r="H89" s="67"/>
      <c r="I89" s="67"/>
    </row>
    <row r="90" spans="1:9" ht="15" customHeight="1">
      <c r="A90" s="64"/>
      <c r="B90" s="64"/>
      <c r="C90" s="64"/>
      <c r="D90" s="66"/>
      <c r="E90" s="66"/>
      <c r="F90" s="66"/>
      <c r="G90" s="66"/>
      <c r="H90" s="66"/>
      <c r="I90" s="66"/>
    </row>
    <row r="91" spans="1:9" ht="15" customHeight="1">
      <c r="A91" s="64"/>
      <c r="B91" s="64"/>
      <c r="C91" s="64"/>
      <c r="D91" s="66"/>
      <c r="E91" s="66"/>
      <c r="F91" s="66"/>
      <c r="G91" s="66"/>
      <c r="H91" s="66"/>
      <c r="I91" s="66"/>
    </row>
    <row r="92" spans="1:9" ht="15" customHeight="1">
      <c r="A92" s="64"/>
      <c r="B92" s="64"/>
      <c r="C92" s="64"/>
      <c r="D92" s="66"/>
      <c r="E92" s="66"/>
      <c r="F92" s="66"/>
      <c r="G92" s="66"/>
      <c r="H92" s="66"/>
      <c r="I92" s="66"/>
    </row>
    <row r="93" spans="1:9" ht="15" customHeight="1">
      <c r="A93" s="64"/>
      <c r="B93" s="64"/>
      <c r="C93" s="64"/>
      <c r="D93" s="66"/>
      <c r="E93" s="66"/>
      <c r="F93" s="66"/>
      <c r="G93" s="66"/>
      <c r="H93" s="66"/>
      <c r="I93" s="66"/>
    </row>
    <row r="94" spans="1:9" ht="15" customHeight="1">
      <c r="A94" s="64"/>
      <c r="B94" s="64"/>
      <c r="C94" s="64"/>
      <c r="D94" s="66"/>
      <c r="E94" s="66"/>
      <c r="F94" s="66"/>
      <c r="G94" s="66"/>
      <c r="H94" s="66"/>
      <c r="I94" s="66"/>
    </row>
    <row r="95" spans="1:9" ht="15" customHeight="1">
      <c r="A95" s="64"/>
      <c r="B95" s="64"/>
      <c r="C95" s="64"/>
      <c r="D95" s="66"/>
      <c r="E95" s="66"/>
      <c r="F95" s="66"/>
      <c r="G95" s="66"/>
      <c r="H95" s="66"/>
      <c r="I95" s="66"/>
    </row>
    <row r="96" spans="1:9" ht="15" customHeight="1">
      <c r="A96" s="64"/>
      <c r="B96" s="64"/>
      <c r="C96" s="64"/>
      <c r="D96" s="66"/>
      <c r="E96" s="66"/>
      <c r="F96" s="66"/>
      <c r="G96" s="66"/>
      <c r="H96" s="66"/>
      <c r="I96" s="66"/>
    </row>
    <row r="97" spans="1:9" ht="15" customHeight="1">
      <c r="A97" s="64"/>
      <c r="B97" s="64"/>
      <c r="C97" s="64"/>
      <c r="D97" s="66"/>
      <c r="E97" s="66"/>
      <c r="F97" s="66"/>
      <c r="G97" s="66"/>
      <c r="H97" s="66"/>
      <c r="I97" s="66"/>
    </row>
    <row r="98" spans="1:9" ht="15" customHeight="1">
      <c r="A98" s="64"/>
      <c r="B98" s="64"/>
      <c r="C98" s="64"/>
      <c r="D98" s="66"/>
      <c r="E98" s="66"/>
      <c r="F98" s="66"/>
      <c r="G98" s="66"/>
      <c r="H98" s="66"/>
      <c r="I98" s="66"/>
    </row>
  </sheetData>
  <printOptions horizontalCentered="1" verticalCentered="1"/>
  <pageMargins left="0" right="0" top="0.25" bottom="0.25" header="0" footer="0"/>
  <pageSetup scale="47" fitToWidth="0" orientation="portrait" r:id="rId1"/>
  <headerFooter differentFirst="1" alignWithMargins="0">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sheetPr>
    <tabColor theme="4"/>
    <pageSetUpPr autoPageBreaks="0" fitToPage="1"/>
  </sheetPr>
  <dimension ref="A1:F36"/>
  <sheetViews>
    <sheetView showGridLines="0" view="pageBreakPreview" zoomScale="70" zoomScaleNormal="115" zoomScaleSheetLayoutView="70" workbookViewId="0">
      <selection activeCell="B2" sqref="B1:B1048576"/>
    </sheetView>
  </sheetViews>
  <sheetFormatPr defaultRowHeight="12.75"/>
  <cols>
    <col min="1" max="1" width="4.7109375" style="79" customWidth="1"/>
    <col min="2" max="2" width="47.7109375" style="79" customWidth="1"/>
    <col min="3" max="3" width="9.42578125" style="82" customWidth="1"/>
    <col min="4" max="4" width="11.7109375" style="82" customWidth="1"/>
    <col min="5" max="5" width="12.28515625" style="82" customWidth="1"/>
    <col min="6" max="6" width="11.7109375" style="82" customWidth="1"/>
    <col min="7" max="7" width="4.7109375" style="79" customWidth="1"/>
    <col min="8" max="16384" width="9.140625" style="79"/>
  </cols>
  <sheetData>
    <row r="1" spans="1:6" s="72" customFormat="1" ht="15" customHeight="1">
      <c r="A1" s="69"/>
      <c r="B1" s="70" t="s">
        <v>302</v>
      </c>
      <c r="C1" s="71" t="s">
        <v>200</v>
      </c>
      <c r="D1" s="71" t="s">
        <v>201</v>
      </c>
      <c r="E1" s="71" t="s">
        <v>202</v>
      </c>
      <c r="F1" s="71" t="s">
        <v>3</v>
      </c>
    </row>
    <row r="2" spans="1:6" s="72" customFormat="1" ht="15" customHeight="1">
      <c r="A2" s="73">
        <v>1</v>
      </c>
      <c r="B2" s="74" t="s">
        <v>203</v>
      </c>
      <c r="C2" s="75">
        <v>1</v>
      </c>
      <c r="D2" s="75"/>
      <c r="E2" s="75">
        <v>4183</v>
      </c>
      <c r="F2" s="75">
        <f t="shared" ref="F2:F8" si="0">D2*E2*C2/30</f>
        <v>0</v>
      </c>
    </row>
    <row r="3" spans="1:6" s="72" customFormat="1" ht="15" customHeight="1">
      <c r="A3" s="73">
        <v>2</v>
      </c>
      <c r="B3" s="74" t="s">
        <v>204</v>
      </c>
      <c r="C3" s="75">
        <v>1</v>
      </c>
      <c r="D3" s="75"/>
      <c r="E3" s="75">
        <v>2900</v>
      </c>
      <c r="F3" s="75">
        <f t="shared" si="0"/>
        <v>0</v>
      </c>
    </row>
    <row r="4" spans="1:6" s="72" customFormat="1" ht="15" customHeight="1">
      <c r="A4" s="73">
        <v>3</v>
      </c>
      <c r="B4" s="74" t="s">
        <v>205</v>
      </c>
      <c r="C4" s="75">
        <v>1</v>
      </c>
      <c r="D4" s="75"/>
      <c r="E4" s="75">
        <v>6185</v>
      </c>
      <c r="F4" s="75">
        <f t="shared" si="0"/>
        <v>0</v>
      </c>
    </row>
    <row r="5" spans="1:6" s="72" customFormat="1" ht="15" customHeight="1">
      <c r="A5" s="73">
        <v>4</v>
      </c>
      <c r="B5" s="74" t="s">
        <v>206</v>
      </c>
      <c r="C5" s="75">
        <v>1</v>
      </c>
      <c r="D5" s="75"/>
      <c r="E5" s="75">
        <v>7190</v>
      </c>
      <c r="F5" s="75">
        <f t="shared" si="0"/>
        <v>0</v>
      </c>
    </row>
    <row r="6" spans="1:6" s="72" customFormat="1" ht="15" customHeight="1">
      <c r="A6" s="73">
        <v>5</v>
      </c>
      <c r="B6" s="74" t="s">
        <v>207</v>
      </c>
      <c r="C6" s="75">
        <v>1</v>
      </c>
      <c r="D6" s="75"/>
      <c r="E6" s="75">
        <v>2083</v>
      </c>
      <c r="F6" s="75">
        <f t="shared" si="0"/>
        <v>0</v>
      </c>
    </row>
    <row r="7" spans="1:6" s="72" customFormat="1" ht="15" customHeight="1">
      <c r="A7" s="73">
        <v>6</v>
      </c>
      <c r="B7" s="74" t="s">
        <v>208</v>
      </c>
      <c r="C7" s="75">
        <v>1</v>
      </c>
      <c r="D7" s="75"/>
      <c r="E7" s="75">
        <v>2200</v>
      </c>
      <c r="F7" s="75">
        <f t="shared" si="0"/>
        <v>0</v>
      </c>
    </row>
    <row r="8" spans="1:6" s="72" customFormat="1" ht="15" customHeight="1">
      <c r="A8" s="73">
        <v>7</v>
      </c>
      <c r="B8" s="74" t="s">
        <v>209</v>
      </c>
      <c r="C8" s="75">
        <v>1</v>
      </c>
      <c r="D8" s="75"/>
      <c r="E8" s="75">
        <v>1650</v>
      </c>
      <c r="F8" s="75">
        <f t="shared" si="0"/>
        <v>0</v>
      </c>
    </row>
    <row r="9" spans="1:6" ht="15" customHeight="1">
      <c r="A9" s="76"/>
      <c r="B9" s="77" t="s">
        <v>199</v>
      </c>
      <c r="C9" s="78">
        <f>SUBTOTAL(109,[No.])</f>
        <v>7</v>
      </c>
      <c r="D9" s="78"/>
      <c r="E9" s="78">
        <f>SUBTOTAL(109,[Month Cost])</f>
        <v>26391</v>
      </c>
      <c r="F9" s="78"/>
    </row>
    <row r="10" spans="1:6" ht="15" customHeight="1">
      <c r="A10" s="76"/>
      <c r="B10" s="76"/>
      <c r="C10" s="76"/>
      <c r="D10" s="76"/>
      <c r="E10" s="76"/>
      <c r="F10" s="76"/>
    </row>
    <row r="11" spans="1:6" ht="15" customHeight="1">
      <c r="A11" s="76"/>
      <c r="B11" s="76"/>
      <c r="C11" s="80"/>
      <c r="D11" s="80"/>
      <c r="E11" s="80"/>
      <c r="F11" s="80"/>
    </row>
    <row r="12" spans="1:6" ht="15" customHeight="1">
      <c r="A12" s="76"/>
      <c r="B12" s="76"/>
      <c r="C12" s="80"/>
      <c r="D12" s="80"/>
      <c r="E12" s="80"/>
      <c r="F12" s="80"/>
    </row>
    <row r="13" spans="1:6" ht="15" customHeight="1">
      <c r="A13" s="76"/>
      <c r="B13" s="76"/>
      <c r="C13" s="80"/>
      <c r="D13" s="80"/>
      <c r="E13" s="80"/>
      <c r="F13" s="80"/>
    </row>
    <row r="14" spans="1:6" ht="15" customHeight="1">
      <c r="A14" s="76"/>
      <c r="B14" s="76"/>
      <c r="C14" s="80"/>
      <c r="D14" s="80"/>
      <c r="E14" s="80"/>
      <c r="F14" s="80"/>
    </row>
    <row r="15" spans="1:6" ht="15" customHeight="1">
      <c r="A15" s="76"/>
      <c r="B15" s="76"/>
      <c r="C15" s="80"/>
      <c r="D15" s="80"/>
      <c r="E15" s="80"/>
      <c r="F15" s="80"/>
    </row>
    <row r="16" spans="1:6" ht="15" customHeight="1">
      <c r="A16" s="76"/>
      <c r="B16" s="76"/>
      <c r="C16" s="80"/>
      <c r="D16" s="80"/>
      <c r="E16" s="80"/>
      <c r="F16" s="80"/>
    </row>
    <row r="17" spans="1:6" ht="15" customHeight="1">
      <c r="A17" s="76"/>
      <c r="B17" s="76"/>
      <c r="C17" s="80"/>
      <c r="D17" s="80"/>
      <c r="E17" s="80"/>
      <c r="F17" s="80"/>
    </row>
    <row r="18" spans="1:6" ht="15" customHeight="1">
      <c r="A18" s="76"/>
      <c r="B18" s="76"/>
      <c r="C18" s="80"/>
      <c r="D18" s="80"/>
      <c r="E18" s="80"/>
      <c r="F18" s="80"/>
    </row>
    <row r="19" spans="1:6" ht="15" customHeight="1">
      <c r="A19" s="76"/>
      <c r="B19" s="81"/>
      <c r="C19" s="81"/>
      <c r="D19" s="81"/>
      <c r="E19" s="81"/>
      <c r="F19" s="81"/>
    </row>
    <row r="20" spans="1:6" ht="15" customHeight="1">
      <c r="A20" s="76"/>
      <c r="B20" s="76"/>
      <c r="C20" s="80"/>
      <c r="D20" s="80"/>
      <c r="E20" s="80"/>
      <c r="F20" s="80"/>
    </row>
    <row r="21" spans="1:6" ht="15" customHeight="1">
      <c r="A21" s="76"/>
      <c r="B21" s="76"/>
      <c r="C21" s="80"/>
      <c r="D21" s="80"/>
      <c r="E21" s="80"/>
      <c r="F21" s="80"/>
    </row>
    <row r="22" spans="1:6" ht="15" customHeight="1">
      <c r="A22" s="76"/>
      <c r="B22" s="76"/>
      <c r="C22" s="80"/>
      <c r="D22" s="80"/>
      <c r="E22" s="80"/>
      <c r="F22" s="80"/>
    </row>
    <row r="23" spans="1:6" ht="15" customHeight="1">
      <c r="A23" s="76"/>
      <c r="B23" s="76"/>
      <c r="C23" s="80"/>
      <c r="D23" s="80"/>
      <c r="E23" s="80"/>
      <c r="F23" s="80"/>
    </row>
    <row r="24" spans="1:6" ht="15" customHeight="1">
      <c r="A24" s="76"/>
      <c r="B24" s="76"/>
      <c r="C24" s="80"/>
      <c r="D24" s="80"/>
      <c r="E24" s="80"/>
      <c r="F24" s="80"/>
    </row>
    <row r="25" spans="1:6" ht="15" customHeight="1">
      <c r="A25" s="76"/>
      <c r="B25" s="76"/>
      <c r="C25" s="80"/>
      <c r="D25" s="80"/>
      <c r="E25" s="80"/>
      <c r="F25" s="80"/>
    </row>
    <row r="26" spans="1:6" ht="15" customHeight="1">
      <c r="A26" s="76"/>
      <c r="B26" s="76"/>
      <c r="C26" s="80"/>
      <c r="D26" s="80"/>
      <c r="E26" s="80"/>
      <c r="F26" s="80"/>
    </row>
    <row r="27" spans="1:6" ht="15" customHeight="1">
      <c r="A27" s="76"/>
      <c r="B27" s="81"/>
      <c r="C27" s="81"/>
      <c r="D27" s="81"/>
      <c r="E27" s="81"/>
      <c r="F27" s="81"/>
    </row>
    <row r="28" spans="1:6" ht="15" customHeight="1">
      <c r="A28" s="76"/>
      <c r="B28" s="76"/>
      <c r="C28" s="80"/>
      <c r="D28" s="80"/>
      <c r="E28" s="80"/>
      <c r="F28" s="80"/>
    </row>
    <row r="29" spans="1:6" ht="15" customHeight="1">
      <c r="A29" s="76"/>
      <c r="B29" s="76"/>
      <c r="C29" s="80"/>
      <c r="D29" s="80"/>
      <c r="E29" s="80"/>
      <c r="F29" s="80"/>
    </row>
    <row r="30" spans="1:6" ht="15" customHeight="1">
      <c r="A30" s="76"/>
      <c r="B30" s="76"/>
      <c r="C30" s="80"/>
      <c r="D30" s="80"/>
      <c r="E30" s="80"/>
      <c r="F30" s="80"/>
    </row>
    <row r="31" spans="1:6" ht="15" customHeight="1">
      <c r="A31" s="76"/>
      <c r="B31" s="76"/>
      <c r="C31" s="80"/>
      <c r="D31" s="80"/>
      <c r="E31" s="80"/>
      <c r="F31" s="80"/>
    </row>
    <row r="32" spans="1:6" ht="15" customHeight="1">
      <c r="A32" s="76"/>
      <c r="B32" s="76"/>
      <c r="C32" s="80"/>
      <c r="D32" s="80"/>
      <c r="E32" s="80"/>
      <c r="F32" s="80"/>
    </row>
    <row r="33" spans="1:6" ht="15" customHeight="1">
      <c r="A33" s="76"/>
      <c r="B33" s="76"/>
      <c r="C33" s="80"/>
      <c r="D33" s="80"/>
      <c r="E33" s="80"/>
      <c r="F33" s="80"/>
    </row>
    <row r="34" spans="1:6" ht="15" customHeight="1">
      <c r="A34" s="76"/>
      <c r="B34" s="76"/>
      <c r="C34" s="80"/>
      <c r="D34" s="80"/>
      <c r="E34" s="80"/>
      <c r="F34" s="80"/>
    </row>
    <row r="35" spans="1:6" ht="15" customHeight="1">
      <c r="A35" s="76"/>
      <c r="B35" s="76"/>
      <c r="C35" s="80"/>
      <c r="D35" s="80"/>
      <c r="E35" s="80"/>
      <c r="F35" s="80"/>
    </row>
    <row r="36" spans="1:6" ht="15" customHeight="1">
      <c r="A36" s="76"/>
      <c r="B36" s="76"/>
      <c r="C36" s="80"/>
      <c r="D36" s="80"/>
      <c r="E36" s="80"/>
      <c r="F36" s="80"/>
    </row>
  </sheetData>
  <printOptions horizontalCentered="1" verticalCentered="1"/>
  <pageMargins left="0" right="0" top="0.25" bottom="0.25" header="0" footer="0"/>
  <pageSetup fitToWidth="0" orientation="portrait" r:id="rId1"/>
  <headerFooter differentFirst="1"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sheetPr>
    <tabColor theme="4"/>
    <pageSetUpPr autoPageBreaks="0" fitToPage="1"/>
  </sheetPr>
  <dimension ref="A1:F32"/>
  <sheetViews>
    <sheetView showGridLines="0" view="pageBreakPreview" zoomScale="85" zoomScaleSheetLayoutView="85" workbookViewId="0">
      <selection activeCell="F14" sqref="F14"/>
    </sheetView>
  </sheetViews>
  <sheetFormatPr defaultRowHeight="12.75"/>
  <cols>
    <col min="1" max="1" width="4.7109375" style="79" customWidth="1"/>
    <col min="2" max="2" width="40.42578125" style="79" customWidth="1"/>
    <col min="3" max="3" width="7.85546875" style="82" customWidth="1"/>
    <col min="4" max="4" width="11.5703125" style="82" customWidth="1"/>
    <col min="5" max="6" width="16.42578125" style="82" customWidth="1"/>
    <col min="7" max="7" width="4.7109375" style="79" customWidth="1"/>
    <col min="8" max="16384" width="9.140625" style="79"/>
  </cols>
  <sheetData>
    <row r="1" spans="1:6" s="72" customFormat="1" ht="15" customHeight="1">
      <c r="A1" s="69"/>
      <c r="B1" s="70" t="s">
        <v>117</v>
      </c>
      <c r="C1" s="71" t="s">
        <v>200</v>
      </c>
      <c r="D1" s="71" t="s">
        <v>201</v>
      </c>
      <c r="E1" s="71" t="s">
        <v>210</v>
      </c>
      <c r="F1" s="71" t="s">
        <v>3</v>
      </c>
    </row>
    <row r="2" spans="1:6" s="72" customFormat="1" ht="15" customHeight="1">
      <c r="A2" s="73">
        <v>1</v>
      </c>
      <c r="B2" s="74" t="s">
        <v>211</v>
      </c>
      <c r="C2" s="75">
        <v>1</v>
      </c>
      <c r="D2" s="75"/>
      <c r="E2" s="75">
        <v>750</v>
      </c>
      <c r="F2" s="75">
        <f>D2*E2*C2</f>
        <v>0</v>
      </c>
    </row>
    <row r="3" spans="1:6" s="72" customFormat="1" ht="15" customHeight="1">
      <c r="A3" s="73">
        <v>2</v>
      </c>
      <c r="B3" s="74" t="s">
        <v>212</v>
      </c>
      <c r="C3" s="75">
        <v>1</v>
      </c>
      <c r="D3" s="75"/>
      <c r="E3" s="75">
        <v>200</v>
      </c>
      <c r="F3" s="75">
        <f t="shared" ref="F3:F4" si="0">D3*E3*C3</f>
        <v>0</v>
      </c>
    </row>
    <row r="4" spans="1:6" s="72" customFormat="1" ht="15" customHeight="1">
      <c r="A4" s="73">
        <v>3</v>
      </c>
      <c r="B4" s="74" t="s">
        <v>213</v>
      </c>
      <c r="C4" s="75">
        <v>1</v>
      </c>
      <c r="D4" s="75"/>
      <c r="E4" s="75">
        <v>100</v>
      </c>
      <c r="F4" s="75">
        <f t="shared" si="0"/>
        <v>0</v>
      </c>
    </row>
    <row r="5" spans="1:6" ht="15" customHeight="1">
      <c r="A5" s="76"/>
      <c r="B5" s="77" t="s">
        <v>199</v>
      </c>
      <c r="C5" s="78">
        <f>SUBTOTAL(109,[No.])</f>
        <v>3</v>
      </c>
      <c r="D5" s="78"/>
      <c r="E5" s="78">
        <f>SUBTOTAL(109,[Daily Cost])</f>
        <v>1050</v>
      </c>
      <c r="F5" s="78"/>
    </row>
    <row r="6" spans="1:6" ht="15" customHeight="1">
      <c r="A6" s="76"/>
      <c r="B6" s="76"/>
      <c r="C6" s="76"/>
      <c r="D6" s="76"/>
      <c r="E6" s="76"/>
      <c r="F6" s="76"/>
    </row>
    <row r="7" spans="1:6" ht="15" customHeight="1">
      <c r="A7" s="76"/>
      <c r="B7" s="76"/>
      <c r="C7" s="80"/>
      <c r="D7" s="80"/>
      <c r="E7" s="80"/>
      <c r="F7" s="80"/>
    </row>
    <row r="8" spans="1:6" ht="15" customHeight="1">
      <c r="A8" s="76"/>
      <c r="B8" s="76"/>
      <c r="C8" s="80"/>
      <c r="D8" s="80"/>
      <c r="E8" s="80"/>
      <c r="F8" s="80"/>
    </row>
    <row r="9" spans="1:6" ht="15" customHeight="1">
      <c r="A9" s="76"/>
      <c r="B9" s="76"/>
      <c r="C9" s="80"/>
      <c r="D9" s="80"/>
      <c r="E9" s="80"/>
      <c r="F9" s="80"/>
    </row>
    <row r="10" spans="1:6" ht="15" customHeight="1">
      <c r="A10" s="76"/>
      <c r="B10" s="76"/>
      <c r="C10" s="80"/>
      <c r="D10" s="80"/>
      <c r="E10" s="80"/>
      <c r="F10" s="80"/>
    </row>
    <row r="11" spans="1:6" ht="15" customHeight="1">
      <c r="A11" s="76"/>
      <c r="B11" s="76"/>
      <c r="C11" s="80"/>
      <c r="D11" s="80"/>
      <c r="E11" s="80"/>
      <c r="F11" s="80"/>
    </row>
    <row r="12" spans="1:6" ht="15" customHeight="1">
      <c r="A12" s="76"/>
      <c r="B12" s="76"/>
      <c r="C12" s="80"/>
      <c r="D12" s="80"/>
      <c r="E12" s="80"/>
      <c r="F12" s="80"/>
    </row>
    <row r="13" spans="1:6" ht="15" customHeight="1">
      <c r="A13" s="76"/>
      <c r="B13" s="76"/>
      <c r="C13" s="80"/>
      <c r="D13" s="80"/>
      <c r="E13" s="80"/>
      <c r="F13" s="80"/>
    </row>
    <row r="14" spans="1:6" ht="15" customHeight="1">
      <c r="A14" s="76"/>
      <c r="B14" s="76"/>
      <c r="C14" s="80"/>
      <c r="D14" s="80"/>
      <c r="E14" s="80"/>
      <c r="F14" s="80"/>
    </row>
    <row r="15" spans="1:6" ht="15" customHeight="1">
      <c r="A15" s="76"/>
      <c r="B15" s="81"/>
      <c r="C15" s="81"/>
      <c r="D15" s="81"/>
      <c r="E15" s="81"/>
      <c r="F15" s="81"/>
    </row>
    <row r="16" spans="1:6" ht="15" customHeight="1">
      <c r="A16" s="76"/>
      <c r="B16" s="76"/>
      <c r="C16" s="80"/>
      <c r="D16" s="80"/>
      <c r="E16" s="80"/>
      <c r="F16" s="80"/>
    </row>
    <row r="17" spans="1:6" ht="15" customHeight="1">
      <c r="A17" s="76"/>
      <c r="B17" s="76"/>
      <c r="C17" s="80"/>
      <c r="D17" s="80"/>
      <c r="E17" s="80"/>
      <c r="F17" s="80"/>
    </row>
    <row r="18" spans="1:6" ht="15" customHeight="1">
      <c r="A18" s="76"/>
      <c r="B18" s="76"/>
      <c r="C18" s="80"/>
      <c r="D18" s="80"/>
      <c r="E18" s="80"/>
      <c r="F18" s="80"/>
    </row>
    <row r="19" spans="1:6" ht="15" customHeight="1">
      <c r="A19" s="76"/>
      <c r="B19" s="76"/>
      <c r="C19" s="80"/>
      <c r="D19" s="80"/>
      <c r="E19" s="80"/>
      <c r="F19" s="80"/>
    </row>
    <row r="20" spans="1:6" ht="15" customHeight="1">
      <c r="A20" s="76"/>
      <c r="B20" s="76"/>
      <c r="C20" s="80"/>
      <c r="D20" s="80"/>
      <c r="E20" s="80"/>
      <c r="F20" s="80"/>
    </row>
    <row r="21" spans="1:6" ht="15" customHeight="1">
      <c r="A21" s="76"/>
      <c r="B21" s="76"/>
      <c r="C21" s="80"/>
      <c r="D21" s="80"/>
      <c r="E21" s="80"/>
      <c r="F21" s="80"/>
    </row>
    <row r="22" spans="1:6" ht="15" customHeight="1">
      <c r="A22" s="76"/>
      <c r="B22" s="76"/>
      <c r="C22" s="80"/>
      <c r="D22" s="80"/>
      <c r="E22" s="80"/>
      <c r="F22" s="80"/>
    </row>
    <row r="23" spans="1:6" ht="15" customHeight="1">
      <c r="A23" s="76"/>
      <c r="B23" s="81"/>
      <c r="C23" s="81"/>
      <c r="D23" s="81"/>
      <c r="E23" s="81"/>
      <c r="F23" s="81"/>
    </row>
    <row r="24" spans="1:6" ht="15" customHeight="1">
      <c r="A24" s="76"/>
      <c r="B24" s="76"/>
      <c r="C24" s="80"/>
      <c r="D24" s="80"/>
      <c r="E24" s="80"/>
      <c r="F24" s="80"/>
    </row>
    <row r="25" spans="1:6" ht="15" customHeight="1">
      <c r="A25" s="76"/>
      <c r="B25" s="76"/>
      <c r="C25" s="80"/>
      <c r="D25" s="80"/>
      <c r="E25" s="80"/>
      <c r="F25" s="80"/>
    </row>
    <row r="26" spans="1:6" ht="15" customHeight="1">
      <c r="A26" s="76"/>
      <c r="B26" s="76"/>
      <c r="C26" s="80"/>
      <c r="D26" s="80"/>
      <c r="E26" s="80"/>
      <c r="F26" s="80"/>
    </row>
    <row r="27" spans="1:6" ht="15" customHeight="1">
      <c r="A27" s="76"/>
      <c r="B27" s="76"/>
      <c r="C27" s="80"/>
      <c r="D27" s="80"/>
      <c r="E27" s="80"/>
      <c r="F27" s="80"/>
    </row>
    <row r="28" spans="1:6" ht="15" customHeight="1">
      <c r="A28" s="76"/>
      <c r="B28" s="76"/>
      <c r="C28" s="80"/>
      <c r="D28" s="80"/>
      <c r="E28" s="80"/>
      <c r="F28" s="80"/>
    </row>
    <row r="29" spans="1:6" ht="15" customHeight="1">
      <c r="A29" s="76"/>
      <c r="B29" s="76"/>
      <c r="C29" s="80"/>
      <c r="D29" s="80"/>
      <c r="E29" s="80"/>
      <c r="F29" s="80"/>
    </row>
    <row r="30" spans="1:6" ht="15" customHeight="1">
      <c r="A30" s="76"/>
      <c r="B30" s="76"/>
      <c r="C30" s="80"/>
      <c r="D30" s="80"/>
      <c r="E30" s="80"/>
      <c r="F30" s="80"/>
    </row>
    <row r="31" spans="1:6" ht="15" customHeight="1">
      <c r="A31" s="76"/>
      <c r="B31" s="76"/>
      <c r="C31" s="80"/>
      <c r="D31" s="80"/>
      <c r="E31" s="80"/>
      <c r="F31" s="80"/>
    </row>
    <row r="32" spans="1:6" ht="15" customHeight="1">
      <c r="A32" s="76"/>
      <c r="B32" s="76"/>
      <c r="C32" s="80"/>
      <c r="D32" s="80"/>
      <c r="E32" s="80"/>
      <c r="F32" s="80"/>
    </row>
  </sheetData>
  <printOptions horizontalCentered="1" verticalCentered="1"/>
  <pageMargins left="0" right="0" top="0.25" bottom="0.25" header="0" footer="0"/>
  <pageSetup fitToWidth="0" orientation="portrait" r:id="rId1"/>
  <headerFooter differentFirst="1"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dimension ref="A1:I42"/>
  <sheetViews>
    <sheetView view="pageBreakPreview" zoomScale="60" zoomScaleNormal="55" zoomScalePageLayoutView="25" workbookViewId="0">
      <selection activeCell="A19" sqref="A19"/>
    </sheetView>
  </sheetViews>
  <sheetFormatPr defaultRowHeight="15"/>
  <cols>
    <col min="3" max="3" width="64.7109375" customWidth="1"/>
    <col min="8" max="8" width="22.28515625" customWidth="1"/>
    <col min="9" max="9" width="33.7109375" style="29" customWidth="1"/>
  </cols>
  <sheetData>
    <row r="1" spans="1:9" ht="164.25" customHeight="1" thickBot="1">
      <c r="A1" s="1"/>
      <c r="B1" s="1"/>
      <c r="C1" s="1"/>
      <c r="D1" s="1"/>
      <c r="E1" s="1"/>
      <c r="F1" s="1"/>
      <c r="G1" s="1"/>
      <c r="H1" s="1"/>
      <c r="I1" s="26"/>
    </row>
    <row r="2" spans="1:9" s="31" customFormat="1" ht="15" customHeight="1">
      <c r="A2" s="452" t="s">
        <v>31</v>
      </c>
      <c r="B2" s="453"/>
      <c r="C2" s="454">
        <f ca="1">TODAY()</f>
        <v>44075</v>
      </c>
      <c r="D2" s="455"/>
      <c r="E2" s="456"/>
      <c r="F2" s="457" t="s">
        <v>11</v>
      </c>
      <c r="G2" s="458"/>
      <c r="H2" s="458"/>
      <c r="I2" s="458"/>
    </row>
    <row r="3" spans="1:9" s="31" customFormat="1" ht="15" customHeight="1" thickBot="1">
      <c r="A3" s="459" t="s">
        <v>37</v>
      </c>
      <c r="B3" s="460"/>
      <c r="C3" s="461"/>
      <c r="D3" s="462"/>
      <c r="E3" s="463"/>
      <c r="F3" s="464" t="s">
        <v>10</v>
      </c>
      <c r="G3" s="465"/>
      <c r="H3" s="466"/>
      <c r="I3" s="466"/>
    </row>
    <row r="4" spans="1:9" s="94" customFormat="1" ht="13.5" customHeight="1" thickBot="1">
      <c r="A4" s="436" t="s">
        <v>8</v>
      </c>
      <c r="B4" s="437"/>
      <c r="C4" s="437"/>
      <c r="D4" s="437"/>
      <c r="E4" s="438"/>
      <c r="F4" s="43" t="s">
        <v>0</v>
      </c>
      <c r="G4" s="44"/>
      <c r="H4" s="439"/>
      <c r="I4" s="440"/>
    </row>
    <row r="5" spans="1:9" s="94" customFormat="1" ht="13.5" customHeight="1" thickBot="1">
      <c r="A5" s="441" t="s">
        <v>9</v>
      </c>
      <c r="B5" s="442"/>
      <c r="C5" s="442"/>
      <c r="D5" s="442"/>
      <c r="E5" s="442"/>
      <c r="F5" s="442"/>
      <c r="G5" s="442"/>
      <c r="H5" s="442"/>
      <c r="I5" s="442"/>
    </row>
    <row r="6" spans="1:9" s="31" customFormat="1" ht="15" customHeight="1" thickBot="1">
      <c r="A6" s="443" t="s">
        <v>32</v>
      </c>
      <c r="B6" s="444"/>
      <c r="C6" s="445"/>
      <c r="D6" s="446"/>
      <c r="E6" s="447"/>
      <c r="F6" s="448" t="s">
        <v>219</v>
      </c>
      <c r="G6" s="449"/>
      <c r="H6" s="450"/>
      <c r="I6" s="451"/>
    </row>
    <row r="7" spans="1:9" s="31" customFormat="1" ht="15" customHeight="1" thickBot="1">
      <c r="A7" s="431" t="s">
        <v>33</v>
      </c>
      <c r="B7" s="432"/>
      <c r="C7" s="433"/>
      <c r="D7" s="434"/>
      <c r="E7" s="435"/>
      <c r="F7" s="415" t="s">
        <v>39</v>
      </c>
      <c r="G7" s="416"/>
      <c r="H7" s="412"/>
      <c r="I7" s="413"/>
    </row>
    <row r="8" spans="1:9" s="31" customFormat="1" ht="15" customHeight="1">
      <c r="A8" s="415" t="s">
        <v>35</v>
      </c>
      <c r="B8" s="416"/>
      <c r="C8" s="412"/>
      <c r="D8" s="413"/>
      <c r="E8" s="414"/>
      <c r="F8" s="415" t="s">
        <v>34</v>
      </c>
      <c r="G8" s="416"/>
      <c r="H8" s="412"/>
      <c r="I8" s="413"/>
    </row>
    <row r="9" spans="1:9" s="31" customFormat="1" ht="15" customHeight="1">
      <c r="A9" s="415" t="s">
        <v>38</v>
      </c>
      <c r="B9" s="416"/>
      <c r="C9" s="412"/>
      <c r="D9" s="413"/>
      <c r="E9" s="414"/>
      <c r="F9" s="415" t="s">
        <v>36</v>
      </c>
      <c r="G9" s="416"/>
      <c r="H9" s="412"/>
      <c r="I9" s="413"/>
    </row>
    <row r="10" spans="1:9" s="31" customFormat="1" ht="15" customHeight="1">
      <c r="A10" s="32"/>
      <c r="B10" s="33"/>
      <c r="C10" s="34"/>
      <c r="D10" s="34"/>
      <c r="E10" s="34"/>
      <c r="F10" s="35"/>
      <c r="G10" s="35"/>
      <c r="H10" s="35"/>
      <c r="I10" s="35"/>
    </row>
    <row r="11" spans="1:9" s="31" customFormat="1" ht="15" customHeight="1" thickBot="1">
      <c r="A11" s="36"/>
      <c r="B11" s="37"/>
      <c r="C11" s="38"/>
      <c r="D11" s="38"/>
      <c r="E11" s="38"/>
      <c r="F11" s="39"/>
      <c r="G11" s="39"/>
      <c r="H11" s="39"/>
      <c r="I11" s="39"/>
    </row>
    <row r="12" spans="1:9" s="31" customFormat="1" ht="15" customHeight="1" thickBot="1">
      <c r="A12" s="40" t="s">
        <v>40</v>
      </c>
      <c r="B12" s="33"/>
      <c r="C12" s="428"/>
      <c r="D12" s="429"/>
      <c r="E12" s="429"/>
      <c r="F12" s="429"/>
      <c r="G12" s="429"/>
      <c r="H12" s="430"/>
      <c r="I12" s="35"/>
    </row>
    <row r="13" spans="1:9" s="31" customFormat="1" ht="15" customHeight="1" thickBot="1">
      <c r="A13" s="36"/>
      <c r="B13" s="37"/>
      <c r="C13" s="38"/>
      <c r="D13" s="38"/>
      <c r="E13" s="38"/>
      <c r="F13" s="39"/>
      <c r="G13" s="39"/>
      <c r="H13" s="39"/>
      <c r="I13" s="39"/>
    </row>
    <row r="14" spans="1:9" s="31" customFormat="1" ht="15" customHeight="1" thickBot="1">
      <c r="A14" s="423" t="s">
        <v>42</v>
      </c>
      <c r="B14" s="424"/>
      <c r="C14" s="424"/>
      <c r="D14" s="424"/>
      <c r="E14" s="424"/>
      <c r="F14" s="424"/>
      <c r="G14" s="424"/>
      <c r="H14" s="424"/>
      <c r="I14" s="424"/>
    </row>
    <row r="15" spans="1:9" s="31" customFormat="1" ht="15" customHeight="1" thickBot="1">
      <c r="A15" s="41"/>
      <c r="B15" s="42"/>
      <c r="C15" s="42"/>
      <c r="D15" s="42"/>
      <c r="E15" s="42"/>
      <c r="F15" s="42"/>
      <c r="G15" s="42"/>
      <c r="H15" s="42"/>
      <c r="I15" s="42"/>
    </row>
    <row r="16" spans="1:9" s="31" customFormat="1" ht="15" customHeight="1" thickBot="1">
      <c r="A16" s="410">
        <v>1</v>
      </c>
      <c r="B16" s="411"/>
      <c r="C16" s="425" t="s">
        <v>43</v>
      </c>
      <c r="D16" s="426"/>
      <c r="E16" s="427"/>
      <c r="F16" s="410">
        <v>4</v>
      </c>
      <c r="G16" s="411"/>
      <c r="H16" s="425" t="s">
        <v>46</v>
      </c>
      <c r="I16" s="426"/>
    </row>
    <row r="17" spans="1:9" s="31" customFormat="1" ht="15" customHeight="1" thickBot="1">
      <c r="A17" s="410">
        <v>2</v>
      </c>
      <c r="B17" s="411"/>
      <c r="C17" s="412" t="s">
        <v>44</v>
      </c>
      <c r="D17" s="413"/>
      <c r="E17" s="414"/>
      <c r="F17" s="415">
        <v>5</v>
      </c>
      <c r="G17" s="416"/>
      <c r="H17" s="412" t="s">
        <v>47</v>
      </c>
      <c r="I17" s="413"/>
    </row>
    <row r="18" spans="1:9" s="31" customFormat="1" ht="15" customHeight="1" thickBot="1">
      <c r="A18" s="410">
        <v>3</v>
      </c>
      <c r="B18" s="411"/>
      <c r="C18" s="417" t="s">
        <v>45</v>
      </c>
      <c r="D18" s="418"/>
      <c r="E18" s="419"/>
      <c r="F18" s="420">
        <v>6</v>
      </c>
      <c r="G18" s="421"/>
      <c r="H18" s="422" t="s">
        <v>48</v>
      </c>
      <c r="I18" s="418"/>
    </row>
    <row r="19" spans="1:9" ht="18">
      <c r="A19" s="4" t="e">
        <f>#REF!</f>
        <v>#REF!</v>
      </c>
      <c r="B19" s="4"/>
      <c r="C19" s="4"/>
      <c r="D19" s="4"/>
      <c r="E19" s="4"/>
      <c r="F19" s="4"/>
      <c r="G19" s="4"/>
      <c r="H19" s="4"/>
      <c r="I19" s="27"/>
    </row>
    <row r="20" spans="1:9" ht="18">
      <c r="A20" s="15" t="s">
        <v>21</v>
      </c>
      <c r="B20" s="15"/>
      <c r="C20" s="16"/>
      <c r="D20" s="16"/>
      <c r="E20" s="16"/>
      <c r="F20" s="16"/>
      <c r="G20" s="16"/>
      <c r="H20" s="16"/>
      <c r="I20" s="28"/>
    </row>
    <row r="21" spans="1:9" ht="18">
      <c r="A21" s="17" t="s">
        <v>2</v>
      </c>
      <c r="B21" s="18"/>
      <c r="C21" s="18"/>
      <c r="D21" s="18"/>
      <c r="E21" s="18"/>
      <c r="F21" s="18"/>
      <c r="G21" s="18"/>
      <c r="H21" s="18"/>
      <c r="I21" s="20" t="e">
        <f>#REF!</f>
        <v>#REF!</v>
      </c>
    </row>
    <row r="22" spans="1:9" ht="18">
      <c r="A22" s="13" t="s">
        <v>1</v>
      </c>
      <c r="B22" s="14"/>
      <c r="C22" s="14"/>
      <c r="D22" s="14"/>
      <c r="E22" s="14"/>
      <c r="F22" s="14"/>
      <c r="G22" s="14"/>
      <c r="H22" s="14"/>
      <c r="I22" s="20" t="e">
        <f>#REF!</f>
        <v>#REF!</v>
      </c>
    </row>
    <row r="23" spans="1:9" ht="18">
      <c r="A23" s="13" t="s">
        <v>0</v>
      </c>
      <c r="B23" s="14"/>
      <c r="C23" s="14"/>
      <c r="D23" s="14"/>
      <c r="E23" s="14"/>
      <c r="F23" s="14"/>
      <c r="G23" s="14"/>
      <c r="H23" s="14"/>
      <c r="I23" s="20" t="e">
        <f>#REF!</f>
        <v>#REF!</v>
      </c>
    </row>
    <row r="24" spans="1:9" ht="18.75" thickBot="1">
      <c r="A24" s="13" t="s">
        <v>12</v>
      </c>
      <c r="B24" s="14"/>
      <c r="C24" s="14"/>
      <c r="D24" s="14"/>
      <c r="E24" s="14"/>
      <c r="F24" s="14"/>
      <c r="G24" s="14"/>
      <c r="H24" s="14"/>
      <c r="I24" s="21" t="e">
        <f>I22/I21</f>
        <v>#REF!</v>
      </c>
    </row>
    <row r="25" spans="1:9" ht="18">
      <c r="A25" s="4" t="e">
        <f>#REF!</f>
        <v>#REF!</v>
      </c>
      <c r="B25" s="4"/>
      <c r="C25" s="4"/>
      <c r="D25" s="4"/>
      <c r="E25" s="4"/>
      <c r="F25" s="4"/>
      <c r="G25" s="4"/>
      <c r="H25" s="4"/>
      <c r="I25" s="27"/>
    </row>
    <row r="26" spans="1:9" ht="18">
      <c r="A26" s="15" t="s">
        <v>21</v>
      </c>
      <c r="B26" s="15"/>
      <c r="C26" s="16"/>
      <c r="D26" s="16"/>
      <c r="E26" s="16"/>
      <c r="F26" s="16"/>
      <c r="G26" s="16"/>
      <c r="H26" s="16"/>
      <c r="I26" s="28"/>
    </row>
    <row r="27" spans="1:9" ht="18">
      <c r="A27" s="17" t="s">
        <v>2</v>
      </c>
      <c r="B27" s="18"/>
      <c r="C27" s="18"/>
      <c r="D27" s="18"/>
      <c r="E27" s="18"/>
      <c r="F27" s="18"/>
      <c r="G27" s="18"/>
      <c r="H27" s="18"/>
      <c r="I27" s="20" t="e">
        <f>#REF!</f>
        <v>#REF!</v>
      </c>
    </row>
    <row r="28" spans="1:9" ht="18">
      <c r="A28" s="13" t="s">
        <v>1</v>
      </c>
      <c r="B28" s="14"/>
      <c r="C28" s="14"/>
      <c r="D28" s="14"/>
      <c r="E28" s="14"/>
      <c r="F28" s="14"/>
      <c r="G28" s="14"/>
      <c r="H28" s="14"/>
      <c r="I28" s="20" t="e">
        <f>#REF!</f>
        <v>#REF!</v>
      </c>
    </row>
    <row r="29" spans="1:9" ht="18">
      <c r="A29" s="13" t="s">
        <v>0</v>
      </c>
      <c r="B29" s="14"/>
      <c r="C29" s="14"/>
      <c r="D29" s="14"/>
      <c r="E29" s="14"/>
      <c r="F29" s="14"/>
      <c r="G29" s="14"/>
      <c r="H29" s="14"/>
      <c r="I29" s="20" t="e">
        <f>#REF!</f>
        <v>#REF!</v>
      </c>
    </row>
    <row r="30" spans="1:9" ht="18.75" thickBot="1">
      <c r="A30" s="13" t="s">
        <v>12</v>
      </c>
      <c r="B30" s="14"/>
      <c r="C30" s="14"/>
      <c r="D30" s="14"/>
      <c r="E30" s="14"/>
      <c r="F30" s="14"/>
      <c r="G30" s="14"/>
      <c r="H30" s="14"/>
      <c r="I30" s="21" t="e">
        <f>I28/I27</f>
        <v>#REF!</v>
      </c>
    </row>
    <row r="31" spans="1:9" ht="18">
      <c r="A31" s="2"/>
      <c r="B31" s="3"/>
      <c r="C31" s="3"/>
      <c r="D31" s="3"/>
      <c r="E31" s="3"/>
      <c r="F31" s="3"/>
      <c r="G31" s="3"/>
      <c r="H31" s="3"/>
      <c r="I31" s="30"/>
    </row>
    <row r="32" spans="1:9" ht="17.25" thickBot="1">
      <c r="A32" s="10" t="s">
        <v>2</v>
      </c>
      <c r="B32" s="11"/>
      <c r="C32" s="11"/>
      <c r="D32" s="11"/>
      <c r="E32" s="11"/>
      <c r="F32" s="11"/>
      <c r="G32" s="19"/>
      <c r="H32" s="19"/>
      <c r="I32" s="22" t="e">
        <f>SUM(I17,I21,I27)</f>
        <v>#REF!</v>
      </c>
    </row>
    <row r="33" spans="1:9" ht="17.25" thickBot="1">
      <c r="A33" s="10" t="s">
        <v>1</v>
      </c>
      <c r="B33" s="11"/>
      <c r="C33" s="11"/>
      <c r="D33" s="11"/>
      <c r="E33" s="11"/>
      <c r="F33" s="11"/>
      <c r="G33" s="19"/>
      <c r="H33" s="19"/>
      <c r="I33" s="23" t="e">
        <f>SUM(I18,I22,I28)</f>
        <v>#REF!</v>
      </c>
    </row>
    <row r="34" spans="1:9" ht="17.25" thickBot="1">
      <c r="A34" s="10" t="s">
        <v>0</v>
      </c>
      <c r="B34" s="11"/>
      <c r="C34" s="11"/>
      <c r="D34" s="11"/>
      <c r="E34" s="11"/>
      <c r="F34" s="11"/>
      <c r="G34" s="19"/>
      <c r="H34" s="19"/>
      <c r="I34" s="24" t="e">
        <f>SUM(I29,I23,#REF!)</f>
        <v>#REF!</v>
      </c>
    </row>
    <row r="35" spans="1:9" ht="17.25" thickBot="1">
      <c r="A35" s="10" t="s">
        <v>12</v>
      </c>
      <c r="B35" s="11"/>
      <c r="C35" s="11"/>
      <c r="D35" s="11"/>
      <c r="E35" s="11"/>
      <c r="F35" s="11"/>
      <c r="G35" s="19"/>
      <c r="H35" s="19"/>
      <c r="I35" s="25" t="e">
        <f>(I34-I32)/I32</f>
        <v>#REF!</v>
      </c>
    </row>
    <row r="36" spans="1:9" ht="17.25" thickBot="1">
      <c r="A36" s="5"/>
      <c r="B36" s="5"/>
      <c r="C36" s="5"/>
      <c r="D36" s="5"/>
      <c r="E36" s="5"/>
      <c r="F36" s="5"/>
      <c r="G36" s="5"/>
      <c r="H36" s="19"/>
      <c r="I36" s="6"/>
    </row>
    <row r="37" spans="1:9" ht="17.25" thickBot="1">
      <c r="A37" s="10" t="s">
        <v>20</v>
      </c>
      <c r="B37" s="11"/>
      <c r="C37" s="11"/>
      <c r="D37" s="11"/>
      <c r="E37" s="11"/>
      <c r="F37" s="12"/>
      <c r="G37" s="19"/>
      <c r="H37" s="19"/>
      <c r="I37" s="22" t="e">
        <f>5%*I34</f>
        <v>#REF!</v>
      </c>
    </row>
    <row r="38" spans="1:9" ht="17.25" thickBot="1">
      <c r="A38" s="5"/>
      <c r="B38" s="5"/>
      <c r="C38" s="5"/>
      <c r="D38" s="5"/>
      <c r="E38" s="5"/>
      <c r="F38" s="5"/>
      <c r="G38" s="5"/>
      <c r="H38" s="19"/>
      <c r="I38" s="6"/>
    </row>
    <row r="39" spans="1:9" ht="17.25" thickBot="1">
      <c r="A39" s="10" t="s">
        <v>2</v>
      </c>
      <c r="B39" s="11"/>
      <c r="C39" s="11"/>
      <c r="D39" s="11"/>
      <c r="E39" s="11"/>
      <c r="F39" s="12"/>
      <c r="G39" s="19"/>
      <c r="H39" s="19"/>
      <c r="I39" s="22" t="e">
        <f t="shared" ref="I39:I40" si="0">I32</f>
        <v>#REF!</v>
      </c>
    </row>
    <row r="40" spans="1:9" ht="17.25" thickBot="1">
      <c r="A40" s="7" t="s">
        <v>1</v>
      </c>
      <c r="B40" s="8"/>
      <c r="C40" s="8"/>
      <c r="D40" s="8"/>
      <c r="E40" s="8"/>
      <c r="F40" s="9"/>
      <c r="G40" s="19"/>
      <c r="H40" s="19"/>
      <c r="I40" s="23" t="e">
        <f t="shared" si="0"/>
        <v>#REF!</v>
      </c>
    </row>
    <row r="41" spans="1:9" ht="17.25" thickBot="1">
      <c r="A41" s="7" t="s">
        <v>0</v>
      </c>
      <c r="B41" s="8"/>
      <c r="C41" s="8"/>
      <c r="D41" s="8"/>
      <c r="E41" s="8"/>
      <c r="F41" s="9"/>
      <c r="G41" s="19"/>
      <c r="H41" s="19"/>
      <c r="I41" s="24" t="e">
        <f>SUM(I37,I34)</f>
        <v>#REF!</v>
      </c>
    </row>
    <row r="42" spans="1:9" ht="17.25" thickBot="1">
      <c r="A42" s="7" t="s">
        <v>12</v>
      </c>
      <c r="B42" s="8"/>
      <c r="C42" s="8"/>
      <c r="D42" s="8"/>
      <c r="E42" s="8"/>
      <c r="F42" s="9"/>
      <c r="G42" s="19"/>
      <c r="H42" s="19"/>
      <c r="I42" s="25" t="e">
        <f>(I41-I39)/I39</f>
        <v>#REF!</v>
      </c>
    </row>
  </sheetData>
  <mergeCells count="40">
    <mergeCell ref="A2:B2"/>
    <mergeCell ref="C2:E2"/>
    <mergeCell ref="F2:I2"/>
    <mergeCell ref="A3:B3"/>
    <mergeCell ref="C3:E3"/>
    <mergeCell ref="F3:G3"/>
    <mergeCell ref="H3:I3"/>
    <mergeCell ref="A4:E4"/>
    <mergeCell ref="H4:I4"/>
    <mergeCell ref="A5:I5"/>
    <mergeCell ref="A6:B6"/>
    <mergeCell ref="C6:E6"/>
    <mergeCell ref="F6:G6"/>
    <mergeCell ref="H6:I6"/>
    <mergeCell ref="A7:B7"/>
    <mergeCell ref="C7:E7"/>
    <mergeCell ref="F7:G7"/>
    <mergeCell ref="H7:I7"/>
    <mergeCell ref="A8:B8"/>
    <mergeCell ref="C8:E8"/>
    <mergeCell ref="F8:G8"/>
    <mergeCell ref="H8:I8"/>
    <mergeCell ref="A9:B9"/>
    <mergeCell ref="C9:E9"/>
    <mergeCell ref="F9:G9"/>
    <mergeCell ref="H9:I9"/>
    <mergeCell ref="C12:H12"/>
    <mergeCell ref="A14:I14"/>
    <mergeCell ref="A16:B16"/>
    <mergeCell ref="C16:E16"/>
    <mergeCell ref="F16:G16"/>
    <mergeCell ref="H16:I16"/>
    <mergeCell ref="A17:B17"/>
    <mergeCell ref="C17:E17"/>
    <mergeCell ref="F17:G17"/>
    <mergeCell ref="H17:I17"/>
    <mergeCell ref="A18:B18"/>
    <mergeCell ref="C18:E18"/>
    <mergeCell ref="F18:G18"/>
    <mergeCell ref="H18:I18"/>
  </mergeCells>
  <conditionalFormatting sqref="I21 I27 I32 I39">
    <cfRule type="dataBar" priority="4">
      <dataBar>
        <cfvo type="min" val="0"/>
        <cfvo type="max" val="0"/>
        <color rgb="FF638EC6"/>
      </dataBar>
      <extLst xmlns:x14="http://schemas.microsoft.com/office/spreadsheetml/2009/9/main">
        <ext uri="{B025F937-C7B1-47D3-B67F-A62EFF666E3E}">
          <x14:id>{4AE9072D-9F55-492E-B4C7-567C19878C28}</x14:id>
        </ext>
      </extLst>
    </cfRule>
  </conditionalFormatting>
  <conditionalFormatting sqref="I22 I28 I33 I40">
    <cfRule type="dataBar" priority="3">
      <dataBar>
        <cfvo type="min" val="0"/>
        <cfvo type="max" val="0"/>
        <color rgb="FF63C384"/>
      </dataBar>
      <extLst xmlns:x14="http://schemas.microsoft.com/office/spreadsheetml/2009/9/main">
        <ext uri="{B025F937-C7B1-47D3-B67F-A62EFF666E3E}">
          <x14:id>{446A728F-6B98-41F3-B902-B1770FC9F700}</x14:id>
        </ext>
      </extLst>
    </cfRule>
  </conditionalFormatting>
  <conditionalFormatting sqref="I23 I29 I34 I41">
    <cfRule type="dataBar" priority="2">
      <dataBar>
        <cfvo type="min" val="0"/>
        <cfvo type="max" val="0"/>
        <color rgb="FFFF555A"/>
      </dataBar>
      <extLst xmlns:x14="http://schemas.microsoft.com/office/spreadsheetml/2009/9/main">
        <ext uri="{B025F937-C7B1-47D3-B67F-A62EFF666E3E}">
          <x14:id>{DB19D751-47C0-4BB5-B051-34964A357EAF}</x14:id>
        </ext>
      </extLst>
    </cfRule>
  </conditionalFormatting>
  <conditionalFormatting sqref="I37">
    <cfRule type="dataBar" priority="1">
      <dataBar>
        <cfvo type="min" val="0"/>
        <cfvo type="max" val="0"/>
        <color rgb="FFFFB628"/>
      </dataBar>
      <extLst xmlns:x14="http://schemas.microsoft.com/office/spreadsheetml/2009/9/main">
        <ext uri="{B025F937-C7B1-47D3-B67F-A62EFF666E3E}">
          <x14:id>{E9167BFF-D718-4732-A98B-81B211C99EFE}</x14:id>
        </ext>
      </extLst>
    </cfRule>
  </conditionalFormatting>
  <dataValidations count="1">
    <dataValidation type="list" allowBlank="1" showInputMessage="1" showErrorMessage="1" sqref="H6:I6">
      <formula1>"Thomas Abraham, Ahmd Hmdi, Amr Khalid"</formula1>
    </dataValidation>
  </dataValidations>
  <printOptions horizontalCentered="1" verticalCentered="1"/>
  <pageMargins left="0" right="0" top="0.25" bottom="0.25" header="0" footer="0"/>
  <pageSetup paperSize="9" scale="45" orientation="portrait" r:id="rId1"/>
  <drawing r:id="rId2"/>
  <legacyDrawing r:id="rId3"/>
  <extLst xmlns:x14="http://schemas.microsoft.com/office/spreadsheetml/2009/9/main">
    <ext uri="{78C0D931-6437-407d-A8EE-F0AAD7539E65}">
      <x14:conditionalFormattings>
        <x14:conditionalFormatting xmlns:xm="http://schemas.microsoft.com/office/excel/2006/main">
          <x14:cfRule type="dataBar" id="{4AE9072D-9F55-492E-B4C7-567C19878C28}">
            <x14:dataBar minLength="0" maxLength="100" border="1" negativeBarBorderColorSameAsPositive="0">
              <x14:cfvo type="autoMin"/>
              <x14:cfvo type="autoMax"/>
              <x14:borderColor rgb="FF638EC6"/>
              <x14:negativeFillColor rgb="FFFF0000"/>
              <x14:negativeBorderColor rgb="FFFF0000"/>
              <x14:axisColor rgb="FF000000"/>
            </x14:dataBar>
          </x14:cfRule>
          <xm:sqref>I21 I27 I32 I39</xm:sqref>
        </x14:conditionalFormatting>
        <x14:conditionalFormatting xmlns:xm="http://schemas.microsoft.com/office/excel/2006/main">
          <x14:cfRule type="dataBar" id="{446A728F-6B98-41F3-B902-B1770FC9F700}">
            <x14:dataBar minLength="0" maxLength="100" border="1" negativeBarBorderColorSameAsPositive="0">
              <x14:cfvo type="autoMin"/>
              <x14:cfvo type="autoMax"/>
              <x14:borderColor rgb="FF63C384"/>
              <x14:negativeFillColor rgb="FFFF0000"/>
              <x14:negativeBorderColor rgb="FFFF0000"/>
              <x14:axisColor rgb="FF000000"/>
            </x14:dataBar>
          </x14:cfRule>
          <xm:sqref>I22 I28 I33 I40</xm:sqref>
        </x14:conditionalFormatting>
        <x14:conditionalFormatting xmlns:xm="http://schemas.microsoft.com/office/excel/2006/main">
          <x14:cfRule type="dataBar" id="{DB19D751-47C0-4BB5-B051-34964A357EAF}">
            <x14:dataBar minLength="0" maxLength="100" border="1" negativeBarBorderColorSameAsPositive="0">
              <x14:cfvo type="autoMin"/>
              <x14:cfvo type="autoMax"/>
              <x14:borderColor rgb="FFFF555A"/>
              <x14:negativeFillColor rgb="FFFF0000"/>
              <x14:negativeBorderColor rgb="FFFF0000"/>
              <x14:axisColor rgb="FF000000"/>
            </x14:dataBar>
          </x14:cfRule>
          <xm:sqref>I23 I29 I34 I41</xm:sqref>
        </x14:conditionalFormatting>
        <x14:conditionalFormatting xmlns:xm="http://schemas.microsoft.com/office/excel/2006/main">
          <x14:cfRule type="dataBar" id="{E9167BFF-D718-4732-A98B-81B211C99EFE}">
            <x14:dataBar minLength="0" maxLength="100" gradient="0">
              <x14:cfvo type="autoMin"/>
              <x14:cfvo type="autoMax"/>
              <x14:negativeFillColor rgb="FFFF0000"/>
              <x14:axisColor rgb="FF000000"/>
            </x14:dataBar>
          </x14:cfRule>
          <xm:sqref>I37</xm:sqref>
        </x14:conditionalFormatting>
      </x14:conditionalFormattings>
    </ext>
  </extLst>
</worksheet>
</file>

<file path=xl/worksheets/sheet6.xml><?xml version="1.0" encoding="utf-8"?>
<worksheet xmlns="http://schemas.openxmlformats.org/spreadsheetml/2006/main" xmlns:r="http://schemas.openxmlformats.org/officeDocument/2006/relationships">
  <sheetPr>
    <tabColor theme="4"/>
    <pageSetUpPr autoPageBreaks="0" fitToPage="1"/>
  </sheetPr>
  <dimension ref="A1:H63"/>
  <sheetViews>
    <sheetView showGridLines="0" view="pageBreakPreview" zoomScale="85" zoomScaleSheetLayoutView="85" workbookViewId="0">
      <selection activeCell="F20" sqref="F20:F22"/>
    </sheetView>
  </sheetViews>
  <sheetFormatPr defaultRowHeight="13.5"/>
  <cols>
    <col min="1" max="1" width="2" style="209" customWidth="1"/>
    <col min="2" max="2" width="31.85546875" style="201" customWidth="1"/>
    <col min="3" max="3" width="23.140625" style="201" customWidth="1"/>
    <col min="4" max="4" width="28.140625" style="201" customWidth="1"/>
    <col min="5" max="5" width="34.85546875" style="201" customWidth="1"/>
    <col min="6" max="6" width="28.140625" style="201" customWidth="1"/>
    <col min="7" max="7" width="33.85546875" style="201" customWidth="1"/>
    <col min="8" max="8" width="3" style="201" customWidth="1"/>
    <col min="9" max="9" width="21.7109375" style="201" bestFit="1" customWidth="1"/>
    <col min="10" max="10" width="22" style="201" bestFit="1" customWidth="1"/>
    <col min="11" max="11" width="29.7109375" style="201" bestFit="1" customWidth="1"/>
    <col min="12" max="16384" width="9.140625" style="201"/>
  </cols>
  <sheetData>
    <row r="1" spans="1:8" ht="8.25" customHeight="1">
      <c r="A1" s="200" t="s">
        <v>319</v>
      </c>
      <c r="B1" s="494"/>
      <c r="C1" s="495"/>
      <c r="D1" s="495"/>
      <c r="E1" s="495"/>
      <c r="F1" s="495"/>
      <c r="G1" s="495"/>
    </row>
    <row r="2" spans="1:8" ht="183" customHeight="1" thickBot="1">
      <c r="A2" s="202" t="s">
        <v>320</v>
      </c>
      <c r="B2" s="495"/>
      <c r="C2" s="495"/>
      <c r="D2" s="495"/>
      <c r="E2" s="495"/>
      <c r="F2" s="495"/>
      <c r="G2" s="495"/>
      <c r="H2" s="203"/>
    </row>
    <row r="3" spans="1:8" s="204" customFormat="1" ht="24" customHeight="1">
      <c r="A3" s="496" t="s">
        <v>31</v>
      </c>
      <c r="B3" s="497"/>
      <c r="C3" s="498">
        <f ca="1">TODAY()</f>
        <v>44075</v>
      </c>
      <c r="D3" s="499"/>
      <c r="E3" s="500"/>
      <c r="F3" s="501" t="s">
        <v>11</v>
      </c>
      <c r="G3" s="502"/>
      <c r="H3" s="503"/>
    </row>
    <row r="4" spans="1:8" s="204" customFormat="1" ht="24" customHeight="1" thickBot="1">
      <c r="A4" s="504" t="s">
        <v>37</v>
      </c>
      <c r="B4" s="505"/>
      <c r="C4" s="205"/>
      <c r="D4" s="506" t="s">
        <v>10</v>
      </c>
      <c r="E4" s="507"/>
      <c r="F4" s="508"/>
      <c r="G4" s="509"/>
      <c r="H4" s="510"/>
    </row>
    <row r="5" spans="1:8" s="206" customFormat="1" ht="24" customHeight="1" thickBot="1">
      <c r="A5" s="479" t="s">
        <v>8</v>
      </c>
      <c r="B5" s="480"/>
      <c r="C5" s="480"/>
      <c r="D5" s="481" t="s">
        <v>0</v>
      </c>
      <c r="E5" s="482"/>
      <c r="F5" s="483"/>
      <c r="G5" s="484"/>
      <c r="H5" s="485"/>
    </row>
    <row r="6" spans="1:8" s="206" customFormat="1" ht="24" customHeight="1" thickBot="1">
      <c r="A6" s="486" t="s">
        <v>9</v>
      </c>
      <c r="B6" s="487"/>
      <c r="C6" s="487"/>
      <c r="D6" s="487"/>
      <c r="E6" s="487"/>
      <c r="F6" s="487"/>
      <c r="G6" s="487"/>
      <c r="H6" s="488"/>
    </row>
    <row r="7" spans="1:8" s="204" customFormat="1" ht="24" customHeight="1" thickBot="1">
      <c r="A7" s="489" t="s">
        <v>32</v>
      </c>
      <c r="B7" s="490"/>
      <c r="C7" s="470"/>
      <c r="D7" s="471"/>
      <c r="E7" s="207" t="s">
        <v>219</v>
      </c>
      <c r="F7" s="491" t="s">
        <v>321</v>
      </c>
      <c r="G7" s="492"/>
      <c r="H7" s="493"/>
    </row>
    <row r="8" spans="1:8" s="204" customFormat="1" ht="24" customHeight="1" thickBot="1">
      <c r="A8" s="474" t="s">
        <v>33</v>
      </c>
      <c r="B8" s="475"/>
      <c r="C8" s="470"/>
      <c r="D8" s="471"/>
      <c r="E8" s="208" t="s">
        <v>39</v>
      </c>
      <c r="F8" s="476"/>
      <c r="G8" s="477"/>
      <c r="H8" s="478"/>
    </row>
    <row r="9" spans="1:8" s="204" customFormat="1" ht="24" customHeight="1" thickBot="1">
      <c r="A9" s="468" t="s">
        <v>35</v>
      </c>
      <c r="B9" s="469"/>
      <c r="C9" s="470"/>
      <c r="D9" s="471"/>
      <c r="E9" s="208" t="s">
        <v>34</v>
      </c>
      <c r="F9" s="470"/>
      <c r="G9" s="472"/>
      <c r="H9" s="471"/>
    </row>
    <row r="10" spans="1:8" s="204" customFormat="1" ht="24" customHeight="1" thickBot="1">
      <c r="A10" s="468" t="s">
        <v>322</v>
      </c>
      <c r="B10" s="469"/>
      <c r="C10" s="470"/>
      <c r="D10" s="471"/>
      <c r="E10" s="208" t="s">
        <v>36</v>
      </c>
      <c r="F10" s="470"/>
      <c r="G10" s="472"/>
      <c r="H10" s="471"/>
    </row>
    <row r="11" spans="1:8" ht="26.25" customHeight="1">
      <c r="A11" s="473" t="s">
        <v>323</v>
      </c>
      <c r="B11" s="473"/>
      <c r="C11" s="473"/>
      <c r="D11" s="473"/>
      <c r="E11" s="473"/>
      <c r="F11" s="473"/>
      <c r="G11" s="473"/>
      <c r="H11" s="473"/>
    </row>
    <row r="12" spans="1:8" ht="16.5" thickBot="1">
      <c r="A12" s="209" t="s">
        <v>324</v>
      </c>
      <c r="B12" s="210" t="s">
        <v>325</v>
      </c>
      <c r="C12" s="210" t="s">
        <v>326</v>
      </c>
      <c r="D12" s="210" t="s">
        <v>327</v>
      </c>
      <c r="E12" s="210" t="s">
        <v>328</v>
      </c>
      <c r="F12" s="210" t="s">
        <v>329</v>
      </c>
      <c r="G12" s="210" t="s">
        <v>330</v>
      </c>
    </row>
    <row r="13" spans="1:8" ht="23.25" customHeight="1">
      <c r="A13" s="211">
        <v>1</v>
      </c>
      <c r="B13" s="212"/>
      <c r="C13" s="213"/>
      <c r="D13" s="213"/>
      <c r="E13" s="214"/>
      <c r="F13" s="215"/>
      <c r="G13" s="216"/>
    </row>
    <row r="14" spans="1:8" ht="23.25" customHeight="1">
      <c r="A14" s="211">
        <v>2</v>
      </c>
      <c r="B14" s="212"/>
      <c r="C14" s="213"/>
      <c r="D14" s="213"/>
      <c r="E14" s="214"/>
      <c r="F14" s="215"/>
      <c r="G14" s="216"/>
    </row>
    <row r="15" spans="1:8" ht="23.25" customHeight="1">
      <c r="A15" s="211">
        <v>3</v>
      </c>
      <c r="B15" s="212"/>
      <c r="C15" s="213"/>
      <c r="D15" s="213"/>
      <c r="E15" s="214"/>
      <c r="F15" s="215"/>
      <c r="G15" s="216"/>
    </row>
    <row r="16" spans="1:8" ht="23.25" customHeight="1">
      <c r="A16" s="211">
        <v>4</v>
      </c>
      <c r="B16" s="212"/>
      <c r="C16" s="213"/>
      <c r="D16" s="213"/>
      <c r="E16" s="214"/>
      <c r="F16" s="215"/>
      <c r="G16" s="216"/>
    </row>
    <row r="17" spans="1:7" ht="23.25" customHeight="1">
      <c r="A17" s="211">
        <v>5</v>
      </c>
      <c r="B17" s="212"/>
      <c r="C17" s="213"/>
      <c r="D17" s="213"/>
      <c r="E17" s="214"/>
      <c r="F17" s="215"/>
      <c r="G17" s="216"/>
    </row>
    <row r="18" spans="1:7" ht="30" customHeight="1">
      <c r="A18" s="202" t="s">
        <v>331</v>
      </c>
      <c r="B18" s="217" t="s">
        <v>325</v>
      </c>
      <c r="C18" s="218"/>
      <c r="E18" s="217" t="s">
        <v>325</v>
      </c>
      <c r="F18" s="218"/>
    </row>
    <row r="19" spans="1:7" ht="17.25" thickBot="1">
      <c r="A19" s="219" t="s">
        <v>332</v>
      </c>
      <c r="B19" s="220" t="s">
        <v>117</v>
      </c>
      <c r="C19" s="221" t="s">
        <v>118</v>
      </c>
      <c r="D19" s="467"/>
      <c r="E19" s="220" t="s">
        <v>117</v>
      </c>
      <c r="F19" s="221" t="s">
        <v>118</v>
      </c>
      <c r="G19" s="467"/>
    </row>
    <row r="20" spans="1:7">
      <c r="B20" s="222" t="s">
        <v>333</v>
      </c>
      <c r="C20" s="223"/>
      <c r="D20" s="467"/>
      <c r="E20" s="222" t="s">
        <v>333</v>
      </c>
      <c r="F20" s="223"/>
      <c r="G20" s="467"/>
    </row>
    <row r="21" spans="1:7">
      <c r="B21" s="224" t="s">
        <v>334</v>
      </c>
      <c r="C21" s="223"/>
      <c r="D21" s="467"/>
      <c r="E21" s="224" t="s">
        <v>334</v>
      </c>
      <c r="F21" s="223"/>
      <c r="G21" s="467"/>
    </row>
    <row r="22" spans="1:7">
      <c r="B22" s="225" t="s">
        <v>335</v>
      </c>
      <c r="C22" s="223"/>
      <c r="D22" s="467"/>
      <c r="E22" s="225" t="s">
        <v>335</v>
      </c>
      <c r="F22" s="223"/>
      <c r="G22" s="467"/>
    </row>
    <row r="23" spans="1:7">
      <c r="B23" s="224" t="s">
        <v>336</v>
      </c>
      <c r="C23" s="226" t="e">
        <f>C22/C20</f>
        <v>#DIV/0!</v>
      </c>
      <c r="D23" s="467"/>
      <c r="E23" s="224" t="s">
        <v>336</v>
      </c>
      <c r="F23" s="226" t="e">
        <f>F22/F20</f>
        <v>#DIV/0!</v>
      </c>
      <c r="G23" s="467"/>
    </row>
    <row r="24" spans="1:7" ht="16.5">
      <c r="A24" s="202" t="s">
        <v>331</v>
      </c>
      <c r="B24" s="217"/>
      <c r="C24" s="218"/>
      <c r="E24" s="217"/>
      <c r="F24" s="218"/>
    </row>
    <row r="25" spans="1:7" ht="16.5" thickBot="1">
      <c r="A25" s="209" t="s">
        <v>337</v>
      </c>
      <c r="B25" s="220"/>
      <c r="C25" s="227"/>
      <c r="E25" s="220"/>
      <c r="F25" s="227"/>
    </row>
    <row r="26" spans="1:7">
      <c r="B26" s="222"/>
      <c r="C26" s="228"/>
      <c r="E26" s="222"/>
      <c r="F26" s="228"/>
    </row>
    <row r="27" spans="1:7">
      <c r="B27" s="222"/>
      <c r="C27" s="228"/>
      <c r="E27" s="222"/>
      <c r="F27" s="228"/>
    </row>
    <row r="30" spans="1:7" ht="16.5">
      <c r="A30" s="202" t="s">
        <v>331</v>
      </c>
      <c r="B30" s="217"/>
      <c r="C30" s="218"/>
      <c r="E30" s="217"/>
      <c r="F30" s="218"/>
    </row>
    <row r="31" spans="1:7" ht="17.25" thickBot="1">
      <c r="A31" s="202" t="s">
        <v>338</v>
      </c>
      <c r="B31" s="220"/>
      <c r="C31" s="227"/>
      <c r="E31" s="220"/>
      <c r="F31" s="227"/>
    </row>
    <row r="32" spans="1:7">
      <c r="B32" s="222"/>
      <c r="C32" s="228"/>
      <c r="E32" s="222"/>
      <c r="F32" s="228"/>
    </row>
    <row r="33" spans="1:7" s="232" customFormat="1">
      <c r="A33" s="229"/>
      <c r="B33" s="230"/>
      <c r="C33" s="231"/>
      <c r="E33" s="230"/>
      <c r="F33" s="231"/>
    </row>
    <row r="34" spans="1:7" ht="30" customHeight="1">
      <c r="A34" s="202" t="s">
        <v>331</v>
      </c>
      <c r="B34" s="217" t="s">
        <v>325</v>
      </c>
      <c r="C34" s="218"/>
      <c r="E34" s="217" t="s">
        <v>325</v>
      </c>
      <c r="F34" s="218"/>
    </row>
    <row r="35" spans="1:7" ht="17.25" thickBot="1">
      <c r="A35" s="219" t="s">
        <v>332</v>
      </c>
      <c r="B35" s="220" t="s">
        <v>117</v>
      </c>
      <c r="C35" s="221" t="s">
        <v>118</v>
      </c>
      <c r="D35" s="467"/>
      <c r="E35" s="220" t="s">
        <v>117</v>
      </c>
      <c r="F35" s="221" t="s">
        <v>118</v>
      </c>
      <c r="G35" s="467"/>
    </row>
    <row r="36" spans="1:7">
      <c r="B36" s="222" t="s">
        <v>333</v>
      </c>
      <c r="C36" s="223"/>
      <c r="D36" s="467"/>
      <c r="E36" s="222" t="s">
        <v>333</v>
      </c>
      <c r="F36" s="223"/>
      <c r="G36" s="467"/>
    </row>
    <row r="37" spans="1:7">
      <c r="B37" s="224" t="s">
        <v>334</v>
      </c>
      <c r="C37" s="223"/>
      <c r="D37" s="467"/>
      <c r="E37" s="224" t="s">
        <v>334</v>
      </c>
      <c r="F37" s="223"/>
      <c r="G37" s="467"/>
    </row>
    <row r="38" spans="1:7">
      <c r="B38" s="225" t="s">
        <v>335</v>
      </c>
      <c r="C38" s="223"/>
      <c r="D38" s="467"/>
      <c r="E38" s="225" t="s">
        <v>335</v>
      </c>
      <c r="F38" s="223"/>
      <c r="G38" s="467"/>
    </row>
    <row r="39" spans="1:7">
      <c r="B39" s="224" t="s">
        <v>336</v>
      </c>
      <c r="C39" s="226" t="e">
        <f>C38/C36</f>
        <v>#DIV/0!</v>
      </c>
      <c r="D39" s="467"/>
      <c r="E39" s="224" t="s">
        <v>336</v>
      </c>
      <c r="F39" s="226" t="e">
        <f>F38/F36</f>
        <v>#DIV/0!</v>
      </c>
      <c r="G39" s="467"/>
    </row>
    <row r="40" spans="1:7" ht="16.5">
      <c r="A40" s="202" t="s">
        <v>331</v>
      </c>
      <c r="B40" s="217"/>
      <c r="C40" s="218"/>
      <c r="E40" s="217"/>
      <c r="F40" s="218"/>
    </row>
    <row r="41" spans="1:7" ht="16.5" thickBot="1">
      <c r="A41" s="209" t="s">
        <v>337</v>
      </c>
      <c r="B41" s="220"/>
      <c r="C41" s="227"/>
      <c r="E41" s="220"/>
      <c r="F41" s="227"/>
    </row>
    <row r="42" spans="1:7">
      <c r="B42" s="222"/>
      <c r="C42" s="228"/>
      <c r="E42" s="222"/>
      <c r="F42" s="228"/>
    </row>
    <row r="43" spans="1:7">
      <c r="B43" s="222"/>
      <c r="C43" s="228"/>
      <c r="E43" s="222"/>
      <c r="F43" s="228"/>
    </row>
    <row r="46" spans="1:7" ht="16.5">
      <c r="A46" s="202" t="s">
        <v>331</v>
      </c>
      <c r="B46" s="217"/>
      <c r="C46" s="218"/>
      <c r="E46" s="217"/>
      <c r="F46" s="218"/>
    </row>
    <row r="47" spans="1:7" ht="17.25" thickBot="1">
      <c r="A47" s="202" t="s">
        <v>338</v>
      </c>
      <c r="B47" s="220"/>
      <c r="C47" s="227"/>
      <c r="E47" s="220"/>
      <c r="F47" s="227"/>
    </row>
    <row r="49" spans="1:6" s="232" customFormat="1">
      <c r="A49" s="229"/>
      <c r="B49" s="230"/>
      <c r="C49" s="231"/>
      <c r="E49" s="230"/>
      <c r="F49" s="231"/>
    </row>
    <row r="50" spans="1:6" ht="30" customHeight="1">
      <c r="A50" s="202" t="s">
        <v>331</v>
      </c>
      <c r="B50" s="217" t="s">
        <v>325</v>
      </c>
      <c r="C50" s="218"/>
      <c r="E50" s="217" t="s">
        <v>325</v>
      </c>
      <c r="F50" s="218"/>
    </row>
    <row r="51" spans="1:6" ht="17.25" thickBot="1">
      <c r="A51" s="219" t="s">
        <v>332</v>
      </c>
      <c r="B51" s="220" t="s">
        <v>117</v>
      </c>
      <c r="C51" s="221" t="s">
        <v>118</v>
      </c>
      <c r="E51" s="220" t="s">
        <v>117</v>
      </c>
      <c r="F51" s="221" t="s">
        <v>118</v>
      </c>
    </row>
    <row r="52" spans="1:6">
      <c r="B52" s="222" t="s">
        <v>333</v>
      </c>
      <c r="C52" s="223"/>
      <c r="E52" s="222" t="s">
        <v>333</v>
      </c>
      <c r="F52" s="223"/>
    </row>
    <row r="53" spans="1:6">
      <c r="B53" s="224" t="s">
        <v>334</v>
      </c>
      <c r="C53" s="223"/>
      <c r="E53" s="224" t="s">
        <v>334</v>
      </c>
      <c r="F53" s="223"/>
    </row>
    <row r="54" spans="1:6">
      <c r="B54" s="225" t="s">
        <v>335</v>
      </c>
      <c r="C54" s="223"/>
      <c r="E54" s="225" t="s">
        <v>335</v>
      </c>
      <c r="F54" s="223"/>
    </row>
    <row r="55" spans="1:6">
      <c r="B55" s="224" t="s">
        <v>336</v>
      </c>
      <c r="C55" s="226" t="e">
        <f>C54/C52</f>
        <v>#DIV/0!</v>
      </c>
      <c r="E55" s="224" t="s">
        <v>336</v>
      </c>
      <c r="F55" s="226" t="e">
        <f>F54/F52</f>
        <v>#DIV/0!</v>
      </c>
    </row>
    <row r="56" spans="1:6" ht="16.5">
      <c r="A56" s="202" t="s">
        <v>331</v>
      </c>
      <c r="B56" s="217"/>
      <c r="C56" s="218"/>
      <c r="E56" s="217"/>
      <c r="F56" s="218"/>
    </row>
    <row r="57" spans="1:6" ht="16.5" thickBot="1">
      <c r="A57" s="209" t="s">
        <v>337</v>
      </c>
      <c r="B57" s="220"/>
      <c r="C57" s="227"/>
      <c r="E57" s="220"/>
      <c r="F57" s="227"/>
    </row>
    <row r="58" spans="1:6">
      <c r="B58" s="222"/>
      <c r="C58" s="228"/>
      <c r="E58" s="222"/>
      <c r="F58" s="228"/>
    </row>
    <row r="59" spans="1:6">
      <c r="B59" s="222"/>
      <c r="C59" s="228"/>
      <c r="E59" s="222"/>
      <c r="F59" s="228"/>
    </row>
    <row r="62" spans="1:6" ht="16.5">
      <c r="A62" s="202" t="s">
        <v>331</v>
      </c>
      <c r="B62" s="217"/>
      <c r="C62" s="218"/>
      <c r="E62" s="217"/>
      <c r="F62" s="218"/>
    </row>
    <row r="63" spans="1:6" ht="17.25" thickBot="1">
      <c r="A63" s="202" t="s">
        <v>338</v>
      </c>
      <c r="B63" s="220"/>
      <c r="C63" s="227"/>
      <c r="E63" s="220"/>
      <c r="F63" s="227"/>
    </row>
  </sheetData>
  <mergeCells count="28">
    <mergeCell ref="B1:G2"/>
    <mergeCell ref="A3:B3"/>
    <mergeCell ref="C3:E3"/>
    <mergeCell ref="F3:H3"/>
    <mergeCell ref="A4:B4"/>
    <mergeCell ref="D4:E4"/>
    <mergeCell ref="F4:H4"/>
    <mergeCell ref="A5:C5"/>
    <mergeCell ref="D5:E5"/>
    <mergeCell ref="F5:H5"/>
    <mergeCell ref="A6:H6"/>
    <mergeCell ref="A7:B7"/>
    <mergeCell ref="C7:D7"/>
    <mergeCell ref="F7:H7"/>
    <mergeCell ref="A8:B8"/>
    <mergeCell ref="C8:D8"/>
    <mergeCell ref="F8:H8"/>
    <mergeCell ref="A9:B9"/>
    <mergeCell ref="C9:D9"/>
    <mergeCell ref="F9:H9"/>
    <mergeCell ref="D35:D39"/>
    <mergeCell ref="G35:G39"/>
    <mergeCell ref="A10:B10"/>
    <mergeCell ref="C10:D10"/>
    <mergeCell ref="F10:H10"/>
    <mergeCell ref="A11:H11"/>
    <mergeCell ref="D19:D23"/>
    <mergeCell ref="G19:G23"/>
  </mergeCells>
  <dataValidations count="2">
    <dataValidation type="list" allowBlank="1" showInputMessage="1" showErrorMessage="1" sqref="F7:H7">
      <formula1>"Thomas Abraham, Ahmd Hmdi, Amr Khalid"</formula1>
    </dataValidation>
    <dataValidation type="list" allowBlank="1" showInputMessage="1" showErrorMessage="1" sqref="D13:D17">
      <formula1>"Yes,No,Still"</formula1>
    </dataValidation>
  </dataValidations>
  <printOptions horizontalCentered="1"/>
  <pageMargins left="0.4" right="0.4" top="0.4" bottom="0.4" header="0.3" footer="0.3"/>
  <pageSetup scale="70" fitToHeight="0" orientation="landscape" r:id="rId1"/>
  <rowBreaks count="2" manualBreakCount="2">
    <brk id="17" max="16383" man="1"/>
    <brk id="49" max="7" man="1"/>
  </rowBreaks>
  <drawing r:id="rId2"/>
  <tableParts count="7">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dimension ref="A1:E18"/>
  <sheetViews>
    <sheetView view="pageBreakPreview" zoomScale="85" zoomScaleSheetLayoutView="85" workbookViewId="0">
      <selection activeCell="B5" sqref="B5"/>
    </sheetView>
  </sheetViews>
  <sheetFormatPr defaultRowHeight="30" customHeight="1"/>
  <cols>
    <col min="1" max="1" width="10.5703125" style="83" customWidth="1"/>
    <col min="2" max="2" width="58.5703125" style="83" customWidth="1"/>
    <col min="3" max="3" width="20.42578125" style="83" customWidth="1"/>
    <col min="4" max="4" width="36.85546875" style="83" customWidth="1"/>
    <col min="5" max="5" width="24.5703125" style="83" customWidth="1"/>
    <col min="6" max="16384" width="9.140625" style="83"/>
  </cols>
  <sheetData>
    <row r="1" spans="1:5" ht="139.5" customHeight="1" thickBot="1">
      <c r="A1" s="511"/>
      <c r="B1" s="512"/>
      <c r="C1" s="512"/>
      <c r="D1" s="512"/>
      <c r="E1" s="513"/>
    </row>
    <row r="2" spans="1:5" ht="15.75">
      <c r="A2" s="514">
        <v>43208</v>
      </c>
      <c r="B2" s="514"/>
      <c r="C2" s="514"/>
      <c r="D2" s="514"/>
      <c r="E2" s="514"/>
    </row>
    <row r="3" spans="1:5" ht="14.25">
      <c r="A3" s="84" t="s">
        <v>214</v>
      </c>
      <c r="B3" s="84" t="s">
        <v>215</v>
      </c>
      <c r="C3" s="84" t="s">
        <v>216</v>
      </c>
      <c r="D3" s="84" t="s">
        <v>217</v>
      </c>
      <c r="E3" s="84" t="s">
        <v>218</v>
      </c>
    </row>
    <row r="4" spans="1:5" ht="30" customHeight="1">
      <c r="A4" s="85">
        <v>1</v>
      </c>
      <c r="C4" s="86"/>
      <c r="D4" s="87"/>
      <c r="E4" s="88"/>
    </row>
    <row r="5" spans="1:5" ht="30" customHeight="1">
      <c r="A5" s="85">
        <v>2</v>
      </c>
      <c r="C5" s="86"/>
      <c r="D5" s="87"/>
      <c r="E5" s="88"/>
    </row>
    <row r="6" spans="1:5" ht="30" customHeight="1">
      <c r="A6" s="85">
        <v>3</v>
      </c>
      <c r="C6" s="86"/>
      <c r="D6" s="87"/>
      <c r="E6" s="88"/>
    </row>
    <row r="7" spans="1:5" ht="30" customHeight="1">
      <c r="A7" s="85">
        <v>4</v>
      </c>
      <c r="C7" s="86"/>
      <c r="D7" s="87"/>
      <c r="E7" s="88"/>
    </row>
    <row r="8" spans="1:5" ht="30" customHeight="1">
      <c r="A8" s="85">
        <v>5</v>
      </c>
      <c r="C8" s="86"/>
      <c r="D8" s="87"/>
      <c r="E8" s="88"/>
    </row>
    <row r="9" spans="1:5" ht="30" customHeight="1">
      <c r="A9" s="85">
        <v>6</v>
      </c>
      <c r="C9" s="86"/>
      <c r="D9" s="87"/>
      <c r="E9" s="88"/>
    </row>
    <row r="10" spans="1:5" ht="30" customHeight="1">
      <c r="A10" s="85">
        <v>7</v>
      </c>
      <c r="C10" s="86"/>
      <c r="D10" s="87"/>
      <c r="E10" s="88"/>
    </row>
    <row r="11" spans="1:5" ht="30" customHeight="1">
      <c r="A11" s="85">
        <v>8</v>
      </c>
      <c r="C11" s="86"/>
      <c r="D11" s="87"/>
      <c r="E11" s="88"/>
    </row>
    <row r="12" spans="1:5" ht="30" customHeight="1">
      <c r="A12" s="85">
        <v>9</v>
      </c>
      <c r="C12" s="86"/>
      <c r="D12" s="87"/>
      <c r="E12" s="88"/>
    </row>
    <row r="13" spans="1:5" ht="30" customHeight="1">
      <c r="A13" s="85">
        <v>10</v>
      </c>
      <c r="C13" s="86"/>
      <c r="D13" s="87"/>
      <c r="E13" s="88"/>
    </row>
    <row r="14" spans="1:5" ht="30" customHeight="1">
      <c r="A14" s="85">
        <v>11</v>
      </c>
      <c r="C14" s="86"/>
      <c r="D14" s="87"/>
      <c r="E14" s="88"/>
    </row>
    <row r="15" spans="1:5" ht="30" customHeight="1">
      <c r="A15" s="85">
        <v>12</v>
      </c>
      <c r="C15" s="86"/>
      <c r="D15" s="87"/>
      <c r="E15" s="88"/>
    </row>
    <row r="18" spans="1:1" ht="30" customHeight="1">
      <c r="A18" s="89"/>
    </row>
  </sheetData>
  <mergeCells count="2">
    <mergeCell ref="A1:E1"/>
    <mergeCell ref="A2:E2"/>
  </mergeCells>
  <conditionalFormatting sqref="A4:A15">
    <cfRule type="dataBar" priority="3">
      <dataBar>
        <cfvo type="min" val="0"/>
        <cfvo type="max" val="0"/>
        <color rgb="FF638EC6"/>
      </dataBar>
      <extLst>
        <ext xmlns:x14="http://schemas.microsoft.com/office/spreadsheetml/2009/9/main" uri="{B025F937-C7B1-47D3-B67F-A62EFF666E3E}">
          <x14:id>{FB6EF203-5BE7-443A-9DE6-0CDB886CBF9B}</x14:id>
        </ext>
      </extLst>
    </cfRule>
  </conditionalFormatting>
  <conditionalFormatting sqref="C4:C15">
    <cfRule type="iconSet" priority="1">
      <iconSet iconSet="3Flags" reverse="1">
        <cfvo type="percent" val="0"/>
        <cfvo type="percent" val="20"/>
        <cfvo type="percent" val="50"/>
      </iconSet>
    </cfRule>
    <cfRule type="iconSet" priority="2">
      <iconSet iconSet="3Symbols" reverse="1">
        <cfvo type="percent" val="0"/>
        <cfvo type="percent" val="20"/>
        <cfvo type="percent" val="50"/>
      </iconSet>
    </cfRule>
  </conditionalFormatting>
  <conditionalFormatting sqref="A7 A5 A9 A11 A13 A15">
    <cfRule type="dataBar" priority="4">
      <dataBar>
        <cfvo type="min" val="0"/>
        <cfvo type="max" val="0"/>
        <color rgb="FF638EC6"/>
      </dataBar>
      <extLst>
        <ext xmlns:x14="http://schemas.microsoft.com/office/spreadsheetml/2009/9/main" uri="{B025F937-C7B1-47D3-B67F-A62EFF666E3E}">
          <x14:id>{BCE1808B-176B-416C-A301-5640B3E4282F}</x14:id>
        </ext>
      </extLst>
    </cfRule>
  </conditionalFormatting>
  <conditionalFormatting sqref="C15">
    <cfRule type="iconSet" priority="5">
      <iconSet iconSet="3Symbols" reverse="1">
        <cfvo type="percent" val="0"/>
        <cfvo type="percent" val="20"/>
        <cfvo type="percent" val="50"/>
      </iconSet>
    </cfRule>
  </conditionalFormatting>
  <dataValidations count="5">
    <dataValidation allowBlank="1" showInputMessage="1" showErrorMessage="1" prompt="Enter Notes in this column under this heading" sqref="C3:E3 C7:D7 C8:E15 C5:C6 E5:E6 D6"/>
    <dataValidation allowBlank="1" showInputMessage="1" showErrorMessage="1" prompt="Enter task Item in this column under this heading" sqref="B3 B5:B15"/>
    <dataValidation allowBlank="1" showInputMessage="1" showErrorMessage="1" prompt="Enter Date in this column under this heading. Use heading filters to find specific entries" sqref="A3 A5 A7 A9 A11 A13 A15"/>
    <dataValidation allowBlank="1" showInputMessage="1" showErrorMessage="1" prompt="Title of this worksheet is in this cell" sqref="A2"/>
    <dataValidation allowBlank="1" showInputMessage="1" showErrorMessage="1" prompt="Enter a Task or Title in this cell" sqref="A1"/>
  </dataValidations>
  <hyperlinks>
    <hyperlink ref="D26" r:id="rId1" display="http://www.alabdullatif-it.com/ar/"/>
    <hyperlink ref="D32" r:id="rId2" display="http://www.nasco.com.sa/"/>
    <hyperlink ref="D29" r:id="rId3" display="http://www.icad.com/"/>
    <hyperlink ref="D22" r:id="rId4" display="http://www.site-technology.com/"/>
  </hyperlinks>
  <printOptions horizontalCentered="1"/>
  <pageMargins left="0.25" right="0.25" top="0.36000000000000004" bottom="0.25" header="0.30000000000000004" footer="0.25"/>
  <pageSetup paperSize="9" scale="54" fitToWidth="0" fitToHeight="0" orientation="portrait" r:id="rId5"/>
  <drawing r:id="rId6"/>
  <tableParts count="1">
    <tablePart r:id="rId7"/>
  </tableParts>
  <extLst>
    <ext xmlns:x14="http://schemas.microsoft.com/office/spreadsheetml/2009/9/main" uri="{78C0D931-6437-407d-A8EE-F0AAD7539E65}">
      <x14:conditionalFormattings>
        <x14:conditionalFormatting xmlns:xm="http://schemas.microsoft.com/office/excel/2006/main">
          <x14:cfRule type="dataBar" id="{FB6EF203-5BE7-443A-9DE6-0CDB886CBF9B}">
            <x14:dataBar minLength="0" maxLength="100" border="1" negativeBarBorderColorSameAsPositive="0">
              <x14:cfvo type="autoMin"/>
              <x14:cfvo type="autoMax"/>
              <x14:borderColor rgb="FF638EC6"/>
              <x14:negativeFillColor rgb="FFFF0000"/>
              <x14:negativeBorderColor rgb="FFFF0000"/>
              <x14:axisColor rgb="FF000000"/>
            </x14:dataBar>
          </x14:cfRule>
          <xm:sqref>A4:A15</xm:sqref>
        </x14:conditionalFormatting>
        <x14:conditionalFormatting xmlns:xm="http://schemas.microsoft.com/office/excel/2006/main">
          <x14:cfRule type="dataBar" id="{BCE1808B-176B-416C-A301-5640B3E4282F}">
            <x14:dataBar minLength="0" maxLength="100" border="1" negativeBarBorderColorSameAsPositive="0">
              <x14:cfvo type="autoMin"/>
              <x14:cfvo type="autoMax"/>
              <x14:borderColor rgb="FF638EC6"/>
              <x14:negativeFillColor rgb="FFFF0000"/>
              <x14:negativeBorderColor rgb="FFFF0000"/>
              <x14:axisColor rgb="FF000000"/>
            </x14:dataBar>
          </x14:cfRule>
          <xm:sqref>A7 A5 A9 A11 A13 A15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Estimation Project No.1</vt:lpstr>
      <vt:lpstr>Civil Work</vt:lpstr>
      <vt:lpstr>Manpower</vt:lpstr>
      <vt:lpstr>Machines </vt:lpstr>
      <vt:lpstr>Summary</vt:lpstr>
      <vt:lpstr>Comparison</vt:lpstr>
      <vt:lpstr>RESULTS</vt:lpstr>
      <vt:lpstr>RESULTS!ColumnTitle1</vt:lpstr>
      <vt:lpstr>'Civil Work'!Print_Area</vt:lpstr>
      <vt:lpstr>Comparison!Print_Area</vt:lpstr>
      <vt:lpstr>'Estimation Project No.1'!Print_Area</vt:lpstr>
      <vt:lpstr>'Machines '!Print_Area</vt:lpstr>
      <vt:lpstr>Manpower!Print_Area</vt:lpstr>
      <vt:lpstr>RESULTS!Print_Area</vt:lpstr>
      <vt:lpstr>Summary!Print_Area</vt:lpstr>
      <vt:lpstr>RESULTS!Print_Titles</vt:lpstr>
    </vt:vector>
  </TitlesOfParts>
  <Company>lll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dc:creator>
  <cp:lastModifiedBy>talal</cp:lastModifiedBy>
  <cp:lastPrinted>2018-11-01T11:13:10Z</cp:lastPrinted>
  <dcterms:created xsi:type="dcterms:W3CDTF">2016-07-14T17:06:18Z</dcterms:created>
  <dcterms:modified xsi:type="dcterms:W3CDTF">2020-09-01T07:54:13Z</dcterms:modified>
</cp:coreProperties>
</file>