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785" yWindow="-30" windowWidth="9660" windowHeight="7500" tabRatio="906"/>
  </bookViews>
  <sheets>
    <sheet name="Income Line Items" sheetId="4" r:id="rId1"/>
    <sheet name="Abqaiq" sheetId="20" r:id="rId2"/>
    <sheet name="DH. G &amp; Res" sheetId="21" r:id="rId3"/>
    <sheet name="DH. Rec." sheetId="22" r:id="rId4"/>
    <sheet name="Haradh" sheetId="23" r:id="rId5"/>
    <sheet name="Hawtah" sheetId="24" r:id="rId6"/>
    <sheet name="Jeddah" sheetId="16" r:id="rId7"/>
    <sheet name="Khurais" sheetId="26" r:id="rId8"/>
    <sheet name="Rastanura " sheetId="13" r:id="rId9"/>
    <sheet name="Riyadh" sheetId="25" r:id="rId10"/>
    <sheet name="Shaybah" sheetId="19" r:id="rId11"/>
    <sheet name="Tanajib" sheetId="27" r:id="rId12"/>
    <sheet name="UD. Family" sheetId="29" r:id="rId13"/>
    <sheet name="UD. Bachelors" sheetId="28" r:id="rId14"/>
    <sheet name="Yanbu" sheetId="30" r:id="rId15"/>
  </sheets>
  <definedNames>
    <definedName name="_xlnm._FilterDatabase" localSheetId="0" hidden="1">'Income Line Items'!$A$2:$D$16</definedName>
    <definedName name="_xlnm.Print_Titles" localSheetId="0">'Income Line Items'!$2:$2</definedName>
  </definedNames>
  <calcPr calcId="124519"/>
</workbook>
</file>

<file path=xl/calcChain.xml><?xml version="1.0" encoding="utf-8"?>
<calcChain xmlns="http://schemas.openxmlformats.org/spreadsheetml/2006/main">
  <c r="N4" i="20"/>
  <c r="N4" i="16"/>
  <c r="N2" i="26"/>
  <c r="I25" i="16"/>
  <c r="I21" i="29"/>
  <c r="H21"/>
  <c r="H21" i="28"/>
  <c r="I21" s="1"/>
  <c r="H21" i="27"/>
  <c r="I21" s="1"/>
  <c r="I21" i="19"/>
  <c r="H21"/>
  <c r="I20" i="25"/>
  <c r="H20"/>
  <c r="I19"/>
  <c r="H19"/>
  <c r="H21" i="13"/>
  <c r="I21" s="1"/>
  <c r="I21" i="26"/>
  <c r="H21"/>
  <c r="I21" i="16"/>
  <c r="H21"/>
  <c r="I21" i="23"/>
  <c r="H21"/>
  <c r="I21" i="22"/>
  <c r="H21"/>
  <c r="I21" i="21"/>
  <c r="H21"/>
  <c r="H21" i="20"/>
  <c r="I21" s="1"/>
  <c r="I18" i="25"/>
  <c r="H18"/>
  <c r="N2" i="29"/>
  <c r="H20" i="21"/>
  <c r="I20" s="1"/>
  <c r="H19"/>
  <c r="I19" s="1"/>
  <c r="I20" i="23"/>
  <c r="H20"/>
  <c r="N2" i="20"/>
  <c r="H12"/>
  <c r="I12" s="1"/>
  <c r="H20" i="16" l="1"/>
  <c r="I20" s="1"/>
  <c r="H20" i="28" l="1"/>
  <c r="I20" s="1"/>
  <c r="I20" i="26"/>
  <c r="H20"/>
  <c r="I20" i="27" l="1"/>
  <c r="H20"/>
  <c r="H20" i="19"/>
  <c r="I20" s="1"/>
  <c r="H20" i="13"/>
  <c r="I20"/>
  <c r="I20" i="20"/>
  <c r="H20"/>
  <c r="I11" i="24"/>
  <c r="H20" i="22"/>
  <c r="I20" s="1"/>
  <c r="I19" i="28"/>
  <c r="H19"/>
  <c r="H19" i="13"/>
  <c r="I19" s="1"/>
  <c r="H19" i="16"/>
  <c r="I19" s="1"/>
  <c r="H19" i="23"/>
  <c r="I19" s="1"/>
  <c r="H19" i="22"/>
  <c r="I19" s="1"/>
  <c r="H19" i="20"/>
  <c r="I19" s="1"/>
  <c r="H19" i="27"/>
  <c r="I19" s="1"/>
  <c r="I19" i="19"/>
  <c r="I22"/>
  <c r="H19"/>
  <c r="H22"/>
  <c r="H18"/>
  <c r="H17" i="23"/>
  <c r="N4" i="25"/>
  <c r="H18" i="20"/>
  <c r="I18" s="1"/>
  <c r="H17"/>
  <c r="I17" s="1"/>
  <c r="I18" i="21"/>
  <c r="H18"/>
  <c r="H17"/>
  <c r="I17" s="1"/>
  <c r="I18" i="22"/>
  <c r="H18"/>
  <c r="I17"/>
  <c r="H17"/>
  <c r="I18" i="23"/>
  <c r="H18"/>
  <c r="I17"/>
  <c r="I18" i="24"/>
  <c r="H18"/>
  <c r="I17"/>
  <c r="H17"/>
  <c r="I18" i="16"/>
  <c r="H18"/>
  <c r="H17"/>
  <c r="I17" s="1"/>
  <c r="I18" i="13"/>
  <c r="H18"/>
  <c r="I17"/>
  <c r="H17"/>
  <c r="I18" i="19"/>
  <c r="I17"/>
  <c r="H17"/>
  <c r="I18" i="27"/>
  <c r="H18"/>
  <c r="I17"/>
  <c r="H17"/>
  <c r="I18" i="28"/>
  <c r="H18"/>
  <c r="I17"/>
  <c r="H17"/>
  <c r="H16" i="21"/>
  <c r="I16" s="1"/>
  <c r="H15" i="30"/>
  <c r="I15" s="1"/>
  <c r="H14"/>
  <c r="I14" s="1"/>
  <c r="I13"/>
  <c r="H13"/>
  <c r="H12"/>
  <c r="I12" s="1"/>
  <c r="H11"/>
  <c r="I16" i="22"/>
  <c r="H16"/>
  <c r="H16" i="19"/>
  <c r="I16" s="1"/>
  <c r="I16" i="28"/>
  <c r="H16"/>
  <c r="I15"/>
  <c r="H15"/>
  <c r="I14"/>
  <c r="H14"/>
  <c r="D29" i="16"/>
  <c r="N23" i="29"/>
  <c r="D23" i="27"/>
  <c r="N23"/>
  <c r="G13" i="4" s="1"/>
  <c r="G23" i="27"/>
  <c r="D23" i="19"/>
  <c r="N23"/>
  <c r="G23"/>
  <c r="O23" i="29"/>
  <c r="G14" i="4"/>
  <c r="G23" i="29"/>
  <c r="D23"/>
  <c r="I11"/>
  <c r="I23" s="1"/>
  <c r="F14" i="4" s="1"/>
  <c r="H11" i="29"/>
  <c r="H23" s="1"/>
  <c r="O29" i="16"/>
  <c r="N29"/>
  <c r="E15" i="4"/>
  <c r="E10"/>
  <c r="O23" i="30"/>
  <c r="N23"/>
  <c r="G23"/>
  <c r="D23"/>
  <c r="N5"/>
  <c r="E16" i="4" s="1"/>
  <c r="N2" i="30"/>
  <c r="E9" i="4"/>
  <c r="G23" i="26"/>
  <c r="H23"/>
  <c r="H13" i="28"/>
  <c r="I13" s="1"/>
  <c r="I12"/>
  <c r="H12"/>
  <c r="I11"/>
  <c r="H11"/>
  <c r="N5" i="29"/>
  <c r="E14" i="4" s="1"/>
  <c r="O23" i="28"/>
  <c r="N5" s="1"/>
  <c r="N23"/>
  <c r="N3" s="1"/>
  <c r="D15" i="4" s="1"/>
  <c r="G23" i="28"/>
  <c r="D23"/>
  <c r="N2"/>
  <c r="E13" i="4"/>
  <c r="H12" i="27"/>
  <c r="I12" s="1"/>
  <c r="O23"/>
  <c r="H16"/>
  <c r="I16" s="1"/>
  <c r="H15"/>
  <c r="I15" s="1"/>
  <c r="H14"/>
  <c r="I14" s="1"/>
  <c r="H13"/>
  <c r="I13" s="1"/>
  <c r="N5"/>
  <c r="N2"/>
  <c r="O23" i="26"/>
  <c r="N23"/>
  <c r="G9" i="4" s="1"/>
  <c r="D23" i="26"/>
  <c r="N5"/>
  <c r="O24" i="25"/>
  <c r="N24"/>
  <c r="G11" i="4" s="1"/>
  <c r="G24" i="25"/>
  <c r="D24"/>
  <c r="H11"/>
  <c r="I11" s="1"/>
  <c r="N2"/>
  <c r="I16" i="13"/>
  <c r="H16"/>
  <c r="H16" i="16"/>
  <c r="I16" s="1"/>
  <c r="I15"/>
  <c r="H15"/>
  <c r="G29"/>
  <c r="I24"/>
  <c r="I23"/>
  <c r="E7" i="4"/>
  <c r="O23" i="24"/>
  <c r="N23"/>
  <c r="G7" i="4" s="1"/>
  <c r="G23" i="24"/>
  <c r="D23"/>
  <c r="I16"/>
  <c r="H16"/>
  <c r="H15"/>
  <c r="I15" s="1"/>
  <c r="H14"/>
  <c r="I14" s="1"/>
  <c r="H13"/>
  <c r="I13" s="1"/>
  <c r="I12"/>
  <c r="H12"/>
  <c r="H11"/>
  <c r="H23" s="1"/>
  <c r="N5"/>
  <c r="N2"/>
  <c r="E6" i="4"/>
  <c r="H16" i="23"/>
  <c r="I16" s="1"/>
  <c r="O23"/>
  <c r="N23"/>
  <c r="G6" i="4" s="1"/>
  <c r="G23" i="23"/>
  <c r="D23"/>
  <c r="H15"/>
  <c r="I15" s="1"/>
  <c r="I14"/>
  <c r="H14"/>
  <c r="H13"/>
  <c r="I13" s="1"/>
  <c r="H12"/>
  <c r="I12" s="1"/>
  <c r="H11"/>
  <c r="N5"/>
  <c r="N2"/>
  <c r="E5" i="4"/>
  <c r="O23" i="22"/>
  <c r="N23"/>
  <c r="G5" i="4" s="1"/>
  <c r="G23" i="22"/>
  <c r="D23"/>
  <c r="H15"/>
  <c r="I15" s="1"/>
  <c r="H14"/>
  <c r="I14" s="1"/>
  <c r="H13"/>
  <c r="I13" s="1"/>
  <c r="I12"/>
  <c r="H12"/>
  <c r="H11"/>
  <c r="N5"/>
  <c r="N2"/>
  <c r="H11" i="21"/>
  <c r="O23"/>
  <c r="N5" s="1"/>
  <c r="E4" i="4" s="1"/>
  <c r="N23" i="21"/>
  <c r="G23"/>
  <c r="D23"/>
  <c r="H15"/>
  <c r="I15" s="1"/>
  <c r="I14"/>
  <c r="H14"/>
  <c r="H13"/>
  <c r="I13" s="1"/>
  <c r="H12"/>
  <c r="I12" s="1"/>
  <c r="N2"/>
  <c r="H16" i="20"/>
  <c r="I16" s="1"/>
  <c r="H15"/>
  <c r="I15" s="1"/>
  <c r="I14"/>
  <c r="H14"/>
  <c r="H13"/>
  <c r="I13" s="1"/>
  <c r="O24"/>
  <c r="N5" s="1"/>
  <c r="E3" i="4" s="1"/>
  <c r="N24" i="20"/>
  <c r="G24"/>
  <c r="D24"/>
  <c r="O23" i="19"/>
  <c r="N5" s="1"/>
  <c r="E12" i="4" s="1"/>
  <c r="H4" i="19"/>
  <c r="N5" i="13"/>
  <c r="O23"/>
  <c r="N2"/>
  <c r="N23"/>
  <c r="G10" i="4" s="1"/>
  <c r="N2" i="16"/>
  <c r="N3" i="26" l="1"/>
  <c r="D9" i="4" s="1"/>
  <c r="G3"/>
  <c r="G16"/>
  <c r="H23" i="27"/>
  <c r="N3"/>
  <c r="D13" i="4" s="1"/>
  <c r="I23" i="27"/>
  <c r="F13" i="4" s="1"/>
  <c r="H13" s="1"/>
  <c r="G4"/>
  <c r="N3" i="30"/>
  <c r="D16" i="4" s="1"/>
  <c r="N5" i="16"/>
  <c r="E8" i="4" s="1"/>
  <c r="H23" i="30"/>
  <c r="I11"/>
  <c r="I23" s="1"/>
  <c r="F16" i="4" s="1"/>
  <c r="H16" s="1"/>
  <c r="N3" i="23"/>
  <c r="D6" i="4" s="1"/>
  <c r="N3" i="20"/>
  <c r="D3" i="4" s="1"/>
  <c r="N3" i="21"/>
  <c r="D4" i="4" s="1"/>
  <c r="N3" i="22"/>
  <c r="D5" i="4" s="1"/>
  <c r="H23" i="28"/>
  <c r="I23"/>
  <c r="F15" i="4" s="1"/>
  <c r="N3" i="13"/>
  <c r="D10" i="4" s="1"/>
  <c r="N3" i="29"/>
  <c r="D14" i="4" s="1"/>
  <c r="H14"/>
  <c r="G15"/>
  <c r="I23" i="26"/>
  <c r="F9" i="4" s="1"/>
  <c r="H9" s="1"/>
  <c r="N5" i="25"/>
  <c r="E11" i="4" s="1"/>
  <c r="N3" i="25"/>
  <c r="D11" i="4" s="1"/>
  <c r="I24" i="25"/>
  <c r="F11" i="4" s="1"/>
  <c r="H11" s="1"/>
  <c r="H24" i="25"/>
  <c r="H7" i="4"/>
  <c r="N3" i="24"/>
  <c r="D7" i="4" s="1"/>
  <c r="I23" i="24"/>
  <c r="F7" i="4" s="1"/>
  <c r="H23" i="23"/>
  <c r="I11"/>
  <c r="I23" s="1"/>
  <c r="F6" i="4" s="1"/>
  <c r="H6" s="1"/>
  <c r="H23" i="22"/>
  <c r="I11"/>
  <c r="I23" s="1"/>
  <c r="F5" i="4" s="1"/>
  <c r="H5" s="1"/>
  <c r="H23" i="21"/>
  <c r="I11"/>
  <c r="I23" s="1"/>
  <c r="F4" i="4" s="1"/>
  <c r="H24" i="20"/>
  <c r="I24"/>
  <c r="F3" i="4" s="1"/>
  <c r="G12"/>
  <c r="N2" i="19"/>
  <c r="H3" i="4" l="1"/>
  <c r="H4"/>
  <c r="E17"/>
  <c r="H15"/>
  <c r="H12" i="19"/>
  <c r="H15"/>
  <c r="I15" s="1"/>
  <c r="H14"/>
  <c r="I14" s="1"/>
  <c r="H13"/>
  <c r="I13" s="1"/>
  <c r="H14" i="16"/>
  <c r="I14" s="1"/>
  <c r="H13"/>
  <c r="I13" s="1"/>
  <c r="H12"/>
  <c r="I12" s="1"/>
  <c r="H11"/>
  <c r="H15" i="13"/>
  <c r="I15" s="1"/>
  <c r="H14"/>
  <c r="I14" s="1"/>
  <c r="H13"/>
  <c r="I13" s="1"/>
  <c r="H11"/>
  <c r="I11" s="1"/>
  <c r="G23"/>
  <c r="D23"/>
  <c r="H12"/>
  <c r="I12" s="1"/>
  <c r="I11" i="16" l="1"/>
  <c r="I29" s="1"/>
  <c r="H29"/>
  <c r="H23" i="19"/>
  <c r="N3" i="16"/>
  <c r="D8" i="4" s="1"/>
  <c r="G8"/>
  <c r="G17" s="1"/>
  <c r="N3" i="19"/>
  <c r="D12" i="4" s="1"/>
  <c r="I12" i="19"/>
  <c r="I23" i="13"/>
  <c r="H23"/>
  <c r="D17" i="4" l="1"/>
  <c r="I23" i="19"/>
  <c r="F12" i="4" s="1"/>
  <c r="F8"/>
  <c r="H8" s="1"/>
  <c r="F10"/>
  <c r="H10" s="1"/>
  <c r="F17" l="1"/>
  <c r="H12"/>
  <c r="H17" s="1"/>
</calcChain>
</file>

<file path=xl/sharedStrings.xml><?xml version="1.0" encoding="utf-8"?>
<sst xmlns="http://schemas.openxmlformats.org/spreadsheetml/2006/main" count="672" uniqueCount="242">
  <si>
    <t>Total</t>
  </si>
  <si>
    <t>Income  Description</t>
  </si>
  <si>
    <t>Location</t>
  </si>
  <si>
    <t>Amount Due</t>
  </si>
  <si>
    <t>Bank</t>
  </si>
  <si>
    <t>RPO</t>
  </si>
  <si>
    <t xml:space="preserve"> Amount</t>
  </si>
  <si>
    <t xml:space="preserve">Invoice </t>
  </si>
  <si>
    <t>Date</t>
  </si>
  <si>
    <t>Service Entry</t>
  </si>
  <si>
    <t xml:space="preserve"> No.</t>
  </si>
  <si>
    <t>Jeddah</t>
  </si>
  <si>
    <t>002/RT</t>
  </si>
  <si>
    <t>Gross 
Amount</t>
  </si>
  <si>
    <t>Retention
Amount</t>
  </si>
  <si>
    <t>Net
 Amount</t>
  </si>
  <si>
    <t>003/RT</t>
  </si>
  <si>
    <t>001/RT</t>
  </si>
  <si>
    <t>004/RT</t>
  </si>
  <si>
    <t>005/RT</t>
  </si>
  <si>
    <t>001/JE</t>
  </si>
  <si>
    <t>002/JE</t>
  </si>
  <si>
    <t>003/JE</t>
  </si>
  <si>
    <t>004/JE</t>
  </si>
  <si>
    <t>005/JE</t>
  </si>
  <si>
    <t>JE 005-001</t>
  </si>
  <si>
    <t>JE 005-002</t>
  </si>
  <si>
    <t>JE 005-003</t>
  </si>
  <si>
    <t>RT</t>
  </si>
  <si>
    <t>JE</t>
  </si>
  <si>
    <t>Contract Amount
 Due</t>
  </si>
  <si>
    <t>Net Invoice
 Amount</t>
  </si>
  <si>
    <t>Amount Paid by Bank</t>
  </si>
  <si>
    <t>Haradh</t>
  </si>
  <si>
    <t>Hawtah</t>
  </si>
  <si>
    <t>Tanajib</t>
  </si>
  <si>
    <t>Dhahran Guest &amp; Residential</t>
  </si>
  <si>
    <t>Dhahran Recreation</t>
  </si>
  <si>
    <t>Rastanurah - Radhwa Housing</t>
  </si>
  <si>
    <t>Abqaiq</t>
  </si>
  <si>
    <t>Shaybah</t>
  </si>
  <si>
    <t>Yanbu</t>
  </si>
  <si>
    <t>Khurais</t>
  </si>
  <si>
    <t>Udhailiyah Family Area</t>
  </si>
  <si>
    <t>Udhailiyah Housing Unit
(Bachelors Area)</t>
  </si>
  <si>
    <t>Contract Amount Due:</t>
  </si>
  <si>
    <t>Contract Amount       :</t>
  </si>
  <si>
    <t>Add. &amp; Dele. monthly Amount        :</t>
  </si>
  <si>
    <t>Monthly Amount                             :</t>
  </si>
  <si>
    <t>RPO**</t>
  </si>
  <si>
    <t>001/SH</t>
  </si>
  <si>
    <t>002/SH</t>
  </si>
  <si>
    <t>003/SH</t>
  </si>
  <si>
    <t>004/SH</t>
  </si>
  <si>
    <t xml:space="preserve"> August, 2013</t>
  </si>
  <si>
    <t>SH</t>
  </si>
  <si>
    <t>Additional work Amt.:</t>
  </si>
  <si>
    <r>
      <t xml:space="preserve">Contrat No.  :  </t>
    </r>
    <r>
      <rPr>
        <sz val="10"/>
        <rFont val="Arial"/>
        <family val="2"/>
      </rPr>
      <t>6600030708</t>
    </r>
  </si>
  <si>
    <t xml:space="preserve"> </t>
  </si>
  <si>
    <r>
      <t xml:space="preserve">Location      :  </t>
    </r>
    <r>
      <rPr>
        <sz val="10"/>
        <rFont val="Arial"/>
        <family val="2"/>
      </rPr>
      <t>Rastanurah</t>
    </r>
  </si>
  <si>
    <r>
      <t xml:space="preserve">Start Date    : </t>
    </r>
    <r>
      <rPr>
        <sz val="10"/>
        <rFont val="Arial"/>
        <family val="2"/>
      </rPr>
      <t>1st of July, 2013</t>
    </r>
  </si>
  <si>
    <r>
      <t xml:space="preserve">End Date      : </t>
    </r>
    <r>
      <rPr>
        <sz val="10"/>
        <rFont val="Arial"/>
        <family val="2"/>
      </rPr>
      <t>30 of June, 2014</t>
    </r>
  </si>
  <si>
    <r>
      <t xml:space="preserve">Location      :  </t>
    </r>
    <r>
      <rPr>
        <sz val="10"/>
        <rFont val="Arial"/>
        <family val="2"/>
      </rPr>
      <t>Jeddah</t>
    </r>
  </si>
  <si>
    <r>
      <t xml:space="preserve">Location      :  </t>
    </r>
    <r>
      <rPr>
        <sz val="10"/>
        <rFont val="Arial"/>
        <family val="2"/>
      </rPr>
      <t>Shaybah</t>
    </r>
  </si>
  <si>
    <t>Paid  Amount</t>
  </si>
  <si>
    <t>Contract</t>
  </si>
  <si>
    <t>Add. work Amt. Due  :</t>
  </si>
  <si>
    <t>Add. Work</t>
  </si>
  <si>
    <t>Total Amt for Add &amp; Del of channel:</t>
  </si>
  <si>
    <t>Start date of Add &amp; Del of channel :</t>
  </si>
  <si>
    <r>
      <t xml:space="preserve">مــؤســــســـــة بايـــــونـــي للتجــــــــارة والتعهـــــــدات
</t>
    </r>
    <r>
      <rPr>
        <b/>
        <sz val="10"/>
        <color indexed="8"/>
        <rFont val="Calibri"/>
        <family val="2"/>
      </rPr>
      <t xml:space="preserve"> </t>
    </r>
    <r>
      <rPr>
        <b/>
        <sz val="20"/>
        <color indexed="8"/>
        <rFont val="Calibri"/>
        <family val="2"/>
      </rPr>
      <t xml:space="preserve">BAYOUNI TRADING &amp; SERVICE EST </t>
    </r>
    <r>
      <rPr>
        <b/>
        <sz val="20"/>
        <color indexed="8"/>
        <rFont val="Calibri"/>
        <family val="2"/>
      </rPr>
      <t xml:space="preserve">
</t>
    </r>
  </si>
  <si>
    <t>Item #</t>
  </si>
  <si>
    <r>
      <t xml:space="preserve">Location      :  </t>
    </r>
    <r>
      <rPr>
        <sz val="10"/>
        <rFont val="Arial"/>
        <family val="2"/>
      </rPr>
      <t>Abqaiq</t>
    </r>
  </si>
  <si>
    <r>
      <t xml:space="preserve">Start Date    : </t>
    </r>
    <r>
      <rPr>
        <sz val="10"/>
        <rFont val="Arial"/>
        <family val="2"/>
      </rPr>
      <t>1st of Aug, 2013</t>
    </r>
  </si>
  <si>
    <r>
      <t xml:space="preserve">End Date      : </t>
    </r>
    <r>
      <rPr>
        <sz val="10"/>
        <rFont val="Arial"/>
        <family val="2"/>
      </rPr>
      <t>31st of July, 2014</t>
    </r>
  </si>
  <si>
    <t>001/AB</t>
  </si>
  <si>
    <t>002/AB</t>
  </si>
  <si>
    <t>003/AB</t>
  </si>
  <si>
    <t>004/AB</t>
  </si>
  <si>
    <t>005/AB</t>
  </si>
  <si>
    <r>
      <t xml:space="preserve">Location      :  </t>
    </r>
    <r>
      <rPr>
        <sz val="10"/>
        <rFont val="Arial"/>
        <family val="2"/>
      </rPr>
      <t>DH. Guest &amp; Res.</t>
    </r>
  </si>
  <si>
    <r>
      <t xml:space="preserve">End Date      : </t>
    </r>
    <r>
      <rPr>
        <sz val="10"/>
        <rFont val="Arial"/>
        <family val="2"/>
      </rPr>
      <t>30th of June, 2014</t>
    </r>
  </si>
  <si>
    <t>001/DG</t>
  </si>
  <si>
    <t>002/DG</t>
  </si>
  <si>
    <t>003/DG</t>
  </si>
  <si>
    <t>004/DG</t>
  </si>
  <si>
    <t>005/DG</t>
  </si>
  <si>
    <r>
      <t xml:space="preserve">Location      :  </t>
    </r>
    <r>
      <rPr>
        <sz val="10"/>
        <rFont val="Arial"/>
        <family val="2"/>
      </rPr>
      <t>DH. Recreation</t>
    </r>
  </si>
  <si>
    <t>001/DR</t>
  </si>
  <si>
    <t>002/DR</t>
  </si>
  <si>
    <t>003/DR</t>
  </si>
  <si>
    <t>004/DR</t>
  </si>
  <si>
    <t>005/DR</t>
  </si>
  <si>
    <r>
      <t xml:space="preserve">Location      :  </t>
    </r>
    <r>
      <rPr>
        <sz val="10"/>
        <rFont val="Arial"/>
        <family val="2"/>
      </rPr>
      <t>Haradh</t>
    </r>
  </si>
  <si>
    <t>001/HR</t>
  </si>
  <si>
    <t>002/HR</t>
  </si>
  <si>
    <t>003/HR</t>
  </si>
  <si>
    <t>004/HR</t>
  </si>
  <si>
    <t>005/HR</t>
  </si>
  <si>
    <t>006/HR</t>
  </si>
  <si>
    <r>
      <t xml:space="preserve">Location      :  </t>
    </r>
    <r>
      <rPr>
        <sz val="10"/>
        <rFont val="Arial"/>
        <family val="2"/>
      </rPr>
      <t>Hawtah</t>
    </r>
  </si>
  <si>
    <r>
      <t xml:space="preserve">Start Date    : </t>
    </r>
    <r>
      <rPr>
        <sz val="10"/>
        <rFont val="Arial"/>
        <family val="2"/>
      </rPr>
      <t>2nd of July, 2013</t>
    </r>
  </si>
  <si>
    <t>** In RPO, start date is 1st of July</t>
  </si>
  <si>
    <t>001/HW</t>
  </si>
  <si>
    <t>002/HW</t>
  </si>
  <si>
    <t>003/HW</t>
  </si>
  <si>
    <t>004/HW</t>
  </si>
  <si>
    <t>005/HW</t>
  </si>
  <si>
    <t>006/HW</t>
  </si>
  <si>
    <t>006/JE</t>
  </si>
  <si>
    <t>006/RT</t>
  </si>
  <si>
    <r>
      <t xml:space="preserve">Location      :  </t>
    </r>
    <r>
      <rPr>
        <sz val="10"/>
        <rFont val="Arial"/>
        <family val="2"/>
      </rPr>
      <t>Riyadh</t>
    </r>
  </si>
  <si>
    <r>
      <t xml:space="preserve">Start Date    : </t>
    </r>
    <r>
      <rPr>
        <sz val="10"/>
        <rFont val="Arial"/>
        <family val="2"/>
      </rPr>
      <t>16th of July, 2013</t>
    </r>
  </si>
  <si>
    <t>Jul-Aug '13</t>
  </si>
  <si>
    <t>Aug-Sep '13</t>
  </si>
  <si>
    <t>Oct-Nov '13</t>
  </si>
  <si>
    <t>Nov-Dec '13</t>
  </si>
  <si>
    <t>Dec-Jan '14</t>
  </si>
  <si>
    <t>Jan-Feb '14</t>
  </si>
  <si>
    <t>Feb-Mar '14</t>
  </si>
  <si>
    <t>Mar-Apr '14</t>
  </si>
  <si>
    <t>Apr-May '14</t>
  </si>
  <si>
    <t>May-Jun '14</t>
  </si>
  <si>
    <t>Jun-Jul '14</t>
  </si>
  <si>
    <r>
      <t xml:space="preserve">End Date      : </t>
    </r>
    <r>
      <rPr>
        <sz val="10"/>
        <rFont val="Arial"/>
        <family val="2"/>
      </rPr>
      <t>15th of July, 2014</t>
    </r>
  </si>
  <si>
    <t>Sep-Oct '13</t>
  </si>
  <si>
    <t>** have a doubt in start date &amp; End date</t>
  </si>
  <si>
    <t>001/RI</t>
  </si>
  <si>
    <t>Aug '13</t>
  </si>
  <si>
    <t>001-01/RI</t>
  </si>
  <si>
    <t>** don’t have RPO for Additional amount for August</t>
  </si>
  <si>
    <t xml:space="preserve">Start Date    : </t>
  </si>
  <si>
    <t xml:space="preserve">End Date      : </t>
  </si>
  <si>
    <t>005/SH</t>
  </si>
  <si>
    <t>001/TA</t>
  </si>
  <si>
    <t>002/TA</t>
  </si>
  <si>
    <t>003/TA</t>
  </si>
  <si>
    <t>004/TA</t>
  </si>
  <si>
    <t>005/TA</t>
  </si>
  <si>
    <r>
      <t xml:space="preserve">Location      :  </t>
    </r>
    <r>
      <rPr>
        <sz val="10"/>
        <rFont val="Arial"/>
        <family val="2"/>
      </rPr>
      <t>Tanajib</t>
    </r>
  </si>
  <si>
    <r>
      <t xml:space="preserve">Location      :  </t>
    </r>
    <r>
      <rPr>
        <sz val="10"/>
        <rFont val="Arial"/>
        <family val="2"/>
      </rPr>
      <t>Khurais</t>
    </r>
  </si>
  <si>
    <t>TA</t>
  </si>
  <si>
    <t>RI</t>
  </si>
  <si>
    <t>KH</t>
  </si>
  <si>
    <t>HW</t>
  </si>
  <si>
    <t>HR</t>
  </si>
  <si>
    <t>DR</t>
  </si>
  <si>
    <t>DG</t>
  </si>
  <si>
    <t>AB</t>
  </si>
  <si>
    <r>
      <t xml:space="preserve">Location      : </t>
    </r>
    <r>
      <rPr>
        <sz val="10"/>
        <rFont val="Arial"/>
        <family val="2"/>
      </rPr>
      <t xml:space="preserve"> UD Bachelors Area</t>
    </r>
  </si>
  <si>
    <r>
      <t xml:space="preserve">End Date      : </t>
    </r>
    <r>
      <rPr>
        <sz val="10"/>
        <rFont val="Arial"/>
        <family val="2"/>
      </rPr>
      <t>30th June, 2014</t>
    </r>
  </si>
  <si>
    <t>001/UB</t>
  </si>
  <si>
    <t>002/UB</t>
  </si>
  <si>
    <t>003/UB</t>
  </si>
  <si>
    <t>UB</t>
  </si>
  <si>
    <t>UF</t>
  </si>
  <si>
    <r>
      <t xml:space="preserve">Location      :  </t>
    </r>
    <r>
      <rPr>
        <sz val="10"/>
        <rFont val="Arial"/>
        <family val="2"/>
      </rPr>
      <t>Yanbu</t>
    </r>
  </si>
  <si>
    <t>YA</t>
  </si>
  <si>
    <t>004/UB</t>
  </si>
  <si>
    <t>005/UB</t>
  </si>
  <si>
    <t>006/UB</t>
  </si>
  <si>
    <t>006/DR</t>
  </si>
  <si>
    <t>** This RPO is for 23 months</t>
  </si>
  <si>
    <t>** deducted retention amount by mistake (by Aramco)</t>
  </si>
  <si>
    <t>006/AB</t>
  </si>
  <si>
    <t>007/AB</t>
  </si>
  <si>
    <t>006/DG</t>
  </si>
  <si>
    <t>007/DG</t>
  </si>
  <si>
    <t>008/DG</t>
  </si>
  <si>
    <t>** RPO, 6510630695 is for Jan'14 to Dec'14</t>
  </si>
  <si>
    <t>007/DR</t>
  </si>
  <si>
    <t>008/DR</t>
  </si>
  <si>
    <t>007/HR</t>
  </si>
  <si>
    <t>008/HR</t>
  </si>
  <si>
    <t>007/HW</t>
  </si>
  <si>
    <t>008/HW</t>
  </si>
  <si>
    <t>** This RPO is for 23 months (July'13 to May'15).</t>
  </si>
  <si>
    <t>007/JE</t>
  </si>
  <si>
    <t>008/JE</t>
  </si>
  <si>
    <t>007/RT</t>
  </si>
  <si>
    <t>008/RT</t>
  </si>
  <si>
    <t>006/TA</t>
  </si>
  <si>
    <t>007/TA</t>
  </si>
  <si>
    <t>007/UB</t>
  </si>
  <si>
    <t>008/UB</t>
  </si>
  <si>
    <t>001/YA</t>
  </si>
  <si>
    <t>002/YA</t>
  </si>
  <si>
    <t>003/YA</t>
  </si>
  <si>
    <t>004/YA</t>
  </si>
  <si>
    <t>005/YA</t>
  </si>
  <si>
    <t>Bayouni
Ref. No.</t>
  </si>
  <si>
    <t>Additional work Amount Due</t>
  </si>
  <si>
    <t>16th July - 28th Feb</t>
  </si>
  <si>
    <t>006/SH</t>
  </si>
  <si>
    <t>007/SH</t>
  </si>
  <si>
    <t>008/SH</t>
  </si>
  <si>
    <t>008/TA</t>
  </si>
  <si>
    <t>008/AB</t>
  </si>
  <si>
    <t>009/DR</t>
  </si>
  <si>
    <t>009/HR</t>
  </si>
  <si>
    <t>009/JE</t>
  </si>
  <si>
    <t>009/RT</t>
  </si>
  <si>
    <t>March '14</t>
  </si>
  <si>
    <t>April '14</t>
  </si>
  <si>
    <t>009/UB</t>
  </si>
  <si>
    <t>010/DR</t>
  </si>
  <si>
    <t>Riyadh Housing Control</t>
  </si>
  <si>
    <t>009/AB</t>
  </si>
  <si>
    <t>4/31/2014</t>
  </si>
  <si>
    <t>010/RT</t>
  </si>
  <si>
    <t>009/SH</t>
  </si>
  <si>
    <t>009/TA</t>
  </si>
  <si>
    <t>22/4/2014</t>
  </si>
  <si>
    <t>Needs to be recalulated</t>
  </si>
  <si>
    <t>01/KH</t>
  </si>
  <si>
    <t>010/UB</t>
  </si>
  <si>
    <t>010/JE</t>
  </si>
  <si>
    <t>010/HR</t>
  </si>
  <si>
    <t>009/DG</t>
  </si>
  <si>
    <t>010/DG</t>
  </si>
  <si>
    <t>** RPO is valid till 31st May,2015</t>
  </si>
  <si>
    <t>002/RI</t>
  </si>
  <si>
    <t>010/AB</t>
  </si>
  <si>
    <t>009-01/AB</t>
  </si>
  <si>
    <t>011/DG</t>
  </si>
  <si>
    <t>011/DR</t>
  </si>
  <si>
    <t>011/HR</t>
  </si>
  <si>
    <t>011/JE</t>
  </si>
  <si>
    <t>02/KH</t>
  </si>
  <si>
    <t>011/RT</t>
  </si>
  <si>
    <t>003/RI</t>
  </si>
  <si>
    <t>004/RI</t>
  </si>
  <si>
    <t>010/SH</t>
  </si>
  <si>
    <t>010/TA</t>
  </si>
  <si>
    <t>011/UB</t>
  </si>
  <si>
    <t>010-001/JE</t>
  </si>
  <si>
    <t>010-002/JE</t>
  </si>
  <si>
    <t>010-003/JE</t>
  </si>
  <si>
    <t>15/5/14</t>
  </si>
  <si>
    <t>*  For Jeddah &amp; Yanbu, Contract Due Amount is for 23 months</t>
  </si>
  <si>
    <r>
      <t xml:space="preserve">**   'Amount due', dosen't include </t>
    </r>
    <r>
      <rPr>
        <b/>
        <u/>
        <sz val="10"/>
        <color rgb="FF870E94"/>
        <rFont val="Arial"/>
        <family val="2"/>
      </rPr>
      <t>Retention Amount</t>
    </r>
    <r>
      <rPr>
        <b/>
        <sz val="10"/>
        <color rgb="FF870E94"/>
        <rFont val="Arial"/>
        <family val="2"/>
      </rPr>
      <t>. But 'Contract Amount Due' includes it.</t>
    </r>
  </si>
  <si>
    <t>***    'Additional work Amt.' on all the pages are done by just summing up the 'Gross amount' under additional work done entries.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</si>
</sst>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\-yy;@"/>
    <numFmt numFmtId="165" formatCode="0_);\(0\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222222"/>
      <name val="Arial"/>
      <family val="2"/>
    </font>
    <font>
      <b/>
      <sz val="10"/>
      <color rgb="FFFF0000"/>
      <name val="Arial"/>
      <family val="2"/>
    </font>
    <font>
      <b/>
      <sz val="10"/>
      <color rgb="FF222222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20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870E94"/>
      <name val="Arial"/>
      <family val="2"/>
    </font>
    <font>
      <b/>
      <u/>
      <sz val="10"/>
      <color rgb="FF870E94"/>
      <name val="Arial"/>
      <family val="2"/>
    </font>
    <font>
      <sz val="11"/>
      <color rgb="FF0C7C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343">
    <xf numFmtId="0" fontId="0" fillId="0" borderId="0" xfId="0"/>
    <xf numFmtId="0" fontId="6" fillId="0" borderId="0" xfId="1" applyFont="1" applyAlignment="1">
      <alignment vertical="center"/>
    </xf>
    <xf numFmtId="0" fontId="6" fillId="0" borderId="2" xfId="1" applyFont="1" applyBorder="1"/>
    <xf numFmtId="43" fontId="7" fillId="0" borderId="0" xfId="2" applyFont="1" applyAlignment="1">
      <alignment horizontal="right" vertical="center"/>
    </xf>
    <xf numFmtId="43" fontId="0" fillId="0" borderId="0" xfId="2" applyFont="1"/>
    <xf numFmtId="0" fontId="0" fillId="0" borderId="1" xfId="0" applyBorder="1"/>
    <xf numFmtId="0" fontId="10" fillId="0" borderId="1" xfId="1" applyFont="1" applyBorder="1" applyAlignment="1">
      <alignment vertical="center"/>
    </xf>
    <xf numFmtId="0" fontId="9" fillId="0" borderId="0" xfId="0" applyFont="1"/>
    <xf numFmtId="0" fontId="8" fillId="0" borderId="0" xfId="0" applyFont="1"/>
    <xf numFmtId="0" fontId="0" fillId="0" borderId="0" xfId="0" applyAlignment="1"/>
    <xf numFmtId="0" fontId="9" fillId="0" borderId="0" xfId="0" applyFont="1" applyAlignment="1"/>
    <xf numFmtId="0" fontId="10" fillId="0" borderId="1" xfId="1" applyFont="1" applyBorder="1" applyAlignment="1">
      <alignment vertical="center" wrapText="1"/>
    </xf>
    <xf numFmtId="0" fontId="13" fillId="0" borderId="0" xfId="0" applyFont="1"/>
    <xf numFmtId="4" fontId="0" fillId="0" borderId="0" xfId="0" applyNumberFormat="1" applyAlignment="1"/>
    <xf numFmtId="0" fontId="0" fillId="0" borderId="0" xfId="0" applyAlignment="1"/>
    <xf numFmtId="0" fontId="9" fillId="0" borderId="0" xfId="0" applyFont="1" applyAlignme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/>
    <xf numFmtId="0" fontId="8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4" fillId="0" borderId="0" xfId="0" applyFont="1"/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6" fillId="0" borderId="0" xfId="1" applyFont="1" applyBorder="1"/>
    <xf numFmtId="0" fontId="12" fillId="0" borderId="0" xfId="1" applyFont="1" applyAlignment="1">
      <alignment vertical="center" wrapText="1"/>
    </xf>
    <xf numFmtId="0" fontId="13" fillId="0" borderId="0" xfId="0" applyFont="1" applyAlignment="1"/>
    <xf numFmtId="0" fontId="8" fillId="0" borderId="0" xfId="0" applyFont="1" applyAlignment="1">
      <alignment horizontal="left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39" fontId="7" fillId="0" borderId="1" xfId="2" applyNumberFormat="1" applyFont="1" applyBorder="1" applyAlignment="1">
      <alignment horizontal="right" vertical="center"/>
    </xf>
    <xf numFmtId="164" fontId="9" fillId="3" borderId="26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14" fontId="0" fillId="3" borderId="5" xfId="0" applyNumberFormat="1" applyFill="1" applyBorder="1"/>
    <xf numFmtId="4" fontId="0" fillId="3" borderId="5" xfId="0" applyNumberFormat="1" applyFill="1" applyBorder="1"/>
    <xf numFmtId="4" fontId="0" fillId="3" borderId="16" xfId="0" applyNumberFormat="1" applyFill="1" applyBorder="1"/>
    <xf numFmtId="0" fontId="0" fillId="3" borderId="13" xfId="0" applyFill="1" applyBorder="1" applyAlignment="1">
      <alignment horizontal="center"/>
    </xf>
    <xf numFmtId="14" fontId="0" fillId="3" borderId="1" xfId="0" applyNumberFormat="1" applyFill="1" applyBorder="1"/>
    <xf numFmtId="4" fontId="0" fillId="3" borderId="1" xfId="0" applyNumberFormat="1" applyFill="1" applyBorder="1"/>
    <xf numFmtId="4" fontId="0" fillId="3" borderId="14" xfId="0" applyNumberFormat="1" applyFill="1" applyBorder="1"/>
    <xf numFmtId="0" fontId="0" fillId="3" borderId="1" xfId="0" applyFill="1" applyBorder="1"/>
    <xf numFmtId="0" fontId="0" fillId="3" borderId="29" xfId="0" applyFill="1" applyBorder="1" applyAlignment="1">
      <alignment horizontal="center"/>
    </xf>
    <xf numFmtId="0" fontId="0" fillId="3" borderId="30" xfId="0" applyFill="1" applyBorder="1"/>
    <xf numFmtId="4" fontId="0" fillId="3" borderId="30" xfId="0" applyNumberFormat="1" applyFill="1" applyBorder="1"/>
    <xf numFmtId="4" fontId="0" fillId="3" borderId="31" xfId="0" applyNumberFormat="1" applyFill="1" applyBorder="1"/>
    <xf numFmtId="14" fontId="0" fillId="3" borderId="10" xfId="0" applyNumberFormat="1" applyFill="1" applyBorder="1"/>
    <xf numFmtId="14" fontId="0" fillId="3" borderId="7" xfId="0" applyNumberFormat="1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3" xfId="0" applyFill="1" applyBorder="1"/>
    <xf numFmtId="4" fontId="0" fillId="3" borderId="15" xfId="0" applyNumberFormat="1" applyFill="1" applyBorder="1"/>
    <xf numFmtId="0" fontId="9" fillId="2" borderId="30" xfId="0" applyFont="1" applyFill="1" applyBorder="1" applyAlignment="1">
      <alignment horizontal="center" vertical="center"/>
    </xf>
    <xf numFmtId="4" fontId="9" fillId="2" borderId="31" xfId="0" applyNumberFormat="1" applyFont="1" applyFill="1" applyBorder="1"/>
    <xf numFmtId="0" fontId="9" fillId="2" borderId="6" xfId="0" applyFont="1" applyFill="1" applyBorder="1" applyAlignment="1">
      <alignment horizontal="right"/>
    </xf>
    <xf numFmtId="4" fontId="9" fillId="2" borderId="6" xfId="0" applyNumberFormat="1" applyFont="1" applyFill="1" applyBorder="1" applyAlignment="1"/>
    <xf numFmtId="4" fontId="9" fillId="2" borderId="6" xfId="0" applyNumberFormat="1" applyFont="1" applyFill="1" applyBorder="1"/>
    <xf numFmtId="4" fontId="9" fillId="2" borderId="39" xfId="0" applyNumberFormat="1" applyFont="1" applyFill="1" applyBorder="1"/>
    <xf numFmtId="0" fontId="9" fillId="2" borderId="45" xfId="0" applyFont="1" applyFill="1" applyBorder="1"/>
    <xf numFmtId="4" fontId="9" fillId="2" borderId="38" xfId="0" applyNumberFormat="1" applyFont="1" applyFill="1" applyBorder="1"/>
    <xf numFmtId="0" fontId="0" fillId="4" borderId="12" xfId="0" applyFill="1" applyBorder="1"/>
    <xf numFmtId="14" fontId="0" fillId="4" borderId="14" xfId="0" applyNumberForma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29" xfId="0" applyFill="1" applyBorder="1"/>
    <xf numFmtId="0" fontId="0" fillId="4" borderId="31" xfId="0" applyFill="1" applyBorder="1"/>
    <xf numFmtId="1" fontId="0" fillId="3" borderId="1" xfId="0" applyNumberFormat="1" applyFill="1" applyBorder="1"/>
    <xf numFmtId="1" fontId="0" fillId="3" borderId="3" xfId="0" applyNumberFormat="1" applyFill="1" applyBorder="1"/>
    <xf numFmtId="0" fontId="8" fillId="3" borderId="13" xfId="0" applyFont="1" applyFill="1" applyBorder="1" applyAlignment="1">
      <alignment horizontal="center"/>
    </xf>
    <xf numFmtId="14" fontId="8" fillId="3" borderId="1" xfId="0" applyNumberFormat="1" applyFont="1" applyFill="1" applyBorder="1"/>
    <xf numFmtId="14" fontId="0" fillId="3" borderId="13" xfId="0" applyNumberFormat="1" applyFill="1" applyBorder="1"/>
    <xf numFmtId="14" fontId="0" fillId="3" borderId="11" xfId="0" applyNumberFormat="1" applyFill="1" applyBorder="1"/>
    <xf numFmtId="4" fontId="0" fillId="3" borderId="3" xfId="0" applyNumberFormat="1" applyFill="1" applyBorder="1"/>
    <xf numFmtId="4" fontId="8" fillId="3" borderId="5" xfId="0" applyNumberFormat="1" applyFont="1" applyFill="1" applyBorder="1"/>
    <xf numFmtId="0" fontId="0" fillId="3" borderId="11" xfId="0" applyFill="1" applyBorder="1" applyAlignment="1">
      <alignment horizontal="center"/>
    </xf>
    <xf numFmtId="0" fontId="0" fillId="3" borderId="32" xfId="0" applyFill="1" applyBorder="1" applyAlignment="1">
      <alignment vertical="center"/>
    </xf>
    <xf numFmtId="165" fontId="0" fillId="3" borderId="1" xfId="0" applyNumberFormat="1" applyFill="1" applyBorder="1"/>
    <xf numFmtId="4" fontId="0" fillId="3" borderId="14" xfId="0" applyNumberFormat="1" applyFill="1" applyBorder="1" applyAlignment="1">
      <alignment horizontal="right"/>
    </xf>
    <xf numFmtId="165" fontId="0" fillId="3" borderId="3" xfId="0" applyNumberFormat="1" applyFill="1" applyBorder="1"/>
    <xf numFmtId="4" fontId="0" fillId="3" borderId="15" xfId="0" applyNumberFormat="1" applyFill="1" applyBorder="1" applyAlignment="1">
      <alignment horizontal="right"/>
    </xf>
    <xf numFmtId="0" fontId="0" fillId="4" borderId="1" xfId="0" applyFill="1" applyBorder="1"/>
    <xf numFmtId="0" fontId="0" fillId="4" borderId="11" xfId="0" applyFill="1" applyBorder="1"/>
    <xf numFmtId="0" fontId="0" fillId="4" borderId="3" xfId="0" applyFill="1" applyBorder="1"/>
    <xf numFmtId="0" fontId="0" fillId="4" borderId="15" xfId="0" applyFill="1" applyBorder="1"/>
    <xf numFmtId="14" fontId="0" fillId="4" borderId="16" xfId="0" applyNumberFormat="1" applyFill="1" applyBorder="1"/>
    <xf numFmtId="14" fontId="0" fillId="4" borderId="5" xfId="0" applyNumberFormat="1" applyFill="1" applyBorder="1"/>
    <xf numFmtId="4" fontId="0" fillId="4" borderId="14" xfId="0" applyNumberFormat="1" applyFill="1" applyBorder="1"/>
    <xf numFmtId="0" fontId="0" fillId="4" borderId="28" xfId="0" applyFill="1" applyBorder="1"/>
    <xf numFmtId="14" fontId="0" fillId="4" borderId="1" xfId="0" applyNumberFormat="1" applyFill="1" applyBorder="1"/>
    <xf numFmtId="14" fontId="0" fillId="4" borderId="13" xfId="0" applyNumberFormat="1" applyFill="1" applyBorder="1"/>
    <xf numFmtId="4" fontId="9" fillId="2" borderId="31" xfId="0" applyNumberFormat="1" applyFont="1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0" fontId="13" fillId="0" borderId="0" xfId="0" applyFont="1" applyFill="1" applyBorder="1"/>
    <xf numFmtId="2" fontId="9" fillId="2" borderId="6" xfId="0" applyNumberFormat="1" applyFont="1" applyFill="1" applyBorder="1" applyAlignment="1"/>
    <xf numFmtId="14" fontId="8" fillId="3" borderId="5" xfId="0" applyNumberFormat="1" applyFont="1" applyFill="1" applyBorder="1"/>
    <xf numFmtId="14" fontId="0" fillId="3" borderId="7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0" fontId="10" fillId="2" borderId="8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vertical="center"/>
    </xf>
    <xf numFmtId="43" fontId="10" fillId="2" borderId="32" xfId="2" applyFont="1" applyFill="1" applyBorder="1" applyAlignment="1">
      <alignment horizontal="center" vertical="center" wrapText="1"/>
    </xf>
    <xf numFmtId="2" fontId="10" fillId="2" borderId="32" xfId="1" applyNumberFormat="1" applyFont="1" applyFill="1" applyBorder="1" applyAlignment="1">
      <alignment horizontal="center" vertical="center" wrapText="1"/>
    </xf>
    <xf numFmtId="2" fontId="10" fillId="2" borderId="44" xfId="1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7" xfId="1" applyFont="1" applyBorder="1" applyAlignment="1">
      <alignment vertical="center"/>
    </xf>
    <xf numFmtId="39" fontId="7" fillId="0" borderId="17" xfId="2" applyNumberFormat="1" applyFont="1" applyBorder="1" applyAlignment="1">
      <alignment horizontal="right" vertical="center"/>
    </xf>
    <xf numFmtId="39" fontId="0" fillId="0" borderId="18" xfId="0" applyNumberForma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39" fontId="0" fillId="0" borderId="14" xfId="0" applyNumberFormat="1" applyBorder="1" applyAlignment="1">
      <alignment vertical="center"/>
    </xf>
    <xf numFmtId="0" fontId="1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43" fontId="10" fillId="0" borderId="30" xfId="2" applyFont="1" applyBorder="1" applyAlignment="1">
      <alignment horizontal="right" vertical="center"/>
    </xf>
    <xf numFmtId="43" fontId="10" fillId="0" borderId="31" xfId="2" applyFont="1" applyBorder="1" applyAlignment="1">
      <alignment horizontal="right" vertical="center"/>
    </xf>
    <xf numFmtId="0" fontId="10" fillId="2" borderId="11" xfId="1" applyFont="1" applyFill="1" applyBorder="1" applyAlignment="1">
      <alignment horizontal="center" vertical="center"/>
    </xf>
    <xf numFmtId="0" fontId="21" fillId="0" borderId="2" xfId="1" applyFont="1" applyBorder="1"/>
    <xf numFmtId="4" fontId="0" fillId="3" borderId="57" xfId="0" applyNumberFormat="1" applyFill="1" applyBorder="1"/>
    <xf numFmtId="4" fontId="0" fillId="3" borderId="51" xfId="0" applyNumberFormat="1" applyFill="1" applyBorder="1"/>
    <xf numFmtId="4" fontId="0" fillId="3" borderId="17" xfId="0" applyNumberFormat="1" applyFill="1" applyBorder="1"/>
    <xf numFmtId="4" fontId="0" fillId="3" borderId="51" xfId="0" applyNumberFormat="1" applyFill="1" applyBorder="1" applyAlignment="1">
      <alignment horizontal="right"/>
    </xf>
    <xf numFmtId="0" fontId="0" fillId="4" borderId="11" xfId="0" applyFill="1" applyBorder="1" applyAlignment="1">
      <alignment horizontal="center"/>
    </xf>
    <xf numFmtId="14" fontId="0" fillId="4" borderId="3" xfId="0" applyNumberFormat="1" applyFill="1" applyBorder="1" applyAlignment="1">
      <alignment horizontal="center"/>
    </xf>
    <xf numFmtId="4" fontId="0" fillId="4" borderId="15" xfId="0" applyNumberFormat="1" applyFill="1" applyBorder="1"/>
    <xf numFmtId="0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165" fontId="0" fillId="3" borderId="17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4" fontId="0" fillId="3" borderId="13" xfId="0" applyNumberFormat="1" applyFill="1" applyBorder="1" applyAlignment="1">
      <alignment horizontal="center"/>
    </xf>
    <xf numFmtId="0" fontId="22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4" borderId="31" xfId="0" applyNumberFormat="1" applyFill="1" applyBorder="1"/>
    <xf numFmtId="14" fontId="0" fillId="4" borderId="14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right"/>
    </xf>
    <xf numFmtId="0" fontId="0" fillId="5" borderId="13" xfId="0" applyFill="1" applyBorder="1"/>
    <xf numFmtId="0" fontId="0" fillId="5" borderId="14" xfId="0" applyFill="1" applyBorder="1"/>
    <xf numFmtId="0" fontId="13" fillId="0" borderId="0" xfId="0" applyFont="1" applyAlignment="1">
      <alignment horizontal="left"/>
    </xf>
    <xf numFmtId="0" fontId="0" fillId="3" borderId="7" xfId="0" applyFill="1" applyBorder="1" applyAlignment="1">
      <alignment horizontal="center"/>
    </xf>
    <xf numFmtId="14" fontId="0" fillId="3" borderId="9" xfId="0" applyNumberFormat="1" applyFill="1" applyBorder="1"/>
    <xf numFmtId="0" fontId="0" fillId="0" borderId="0" xfId="0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right"/>
    </xf>
    <xf numFmtId="4" fontId="9" fillId="2" borderId="6" xfId="0" applyNumberFormat="1" applyFont="1" applyFill="1" applyBorder="1" applyAlignment="1">
      <alignment horizontal="right"/>
    </xf>
    <xf numFmtId="0" fontId="0" fillId="4" borderId="14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64" fontId="9" fillId="6" borderId="26" xfId="0" applyNumberFormat="1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right"/>
    </xf>
    <xf numFmtId="0" fontId="8" fillId="6" borderId="12" xfId="0" applyFont="1" applyFill="1" applyBorder="1" applyAlignment="1">
      <alignment horizontal="center"/>
    </xf>
    <xf numFmtId="14" fontId="0" fillId="6" borderId="5" xfId="0" applyNumberFormat="1" applyFill="1" applyBorder="1"/>
    <xf numFmtId="4" fontId="8" fillId="6" borderId="5" xfId="0" applyNumberFormat="1" applyFont="1" applyFill="1" applyBorder="1"/>
    <xf numFmtId="4" fontId="0" fillId="6" borderId="5" xfId="0" applyNumberFormat="1" applyFill="1" applyBorder="1"/>
    <xf numFmtId="4" fontId="0" fillId="6" borderId="16" xfId="0" applyNumberFormat="1" applyFill="1" applyBorder="1"/>
    <xf numFmtId="0" fontId="0" fillId="6" borderId="12" xfId="0" applyFill="1" applyBorder="1"/>
    <xf numFmtId="14" fontId="0" fillId="6" borderId="14" xfId="0" applyNumberFormat="1" applyFill="1" applyBorder="1" applyAlignment="1">
      <alignment horizontal="center"/>
    </xf>
    <xf numFmtId="14" fontId="0" fillId="6" borderId="10" xfId="0" applyNumberFormat="1" applyFill="1" applyBorder="1"/>
    <xf numFmtId="4" fontId="0" fillId="6" borderId="17" xfId="0" applyNumberFormat="1" applyFill="1" applyBorder="1"/>
    <xf numFmtId="4" fontId="0" fillId="6" borderId="51" xfId="0" applyNumberFormat="1" applyFill="1" applyBorder="1"/>
    <xf numFmtId="4" fontId="0" fillId="6" borderId="14" xfId="0" applyNumberFormat="1" applyFill="1" applyBorder="1"/>
    <xf numFmtId="0" fontId="0" fillId="6" borderId="1" xfId="0" applyFill="1" applyBorder="1" applyAlignment="1">
      <alignment horizontal="center"/>
    </xf>
    <xf numFmtId="0" fontId="0" fillId="6" borderId="13" xfId="0" applyFill="1" applyBorder="1"/>
    <xf numFmtId="14" fontId="0" fillId="6" borderId="7" xfId="0" applyNumberFormat="1" applyFill="1" applyBorder="1"/>
    <xf numFmtId="4" fontId="0" fillId="6" borderId="1" xfId="0" applyNumberFormat="1" applyFill="1" applyBorder="1"/>
    <xf numFmtId="4" fontId="0" fillId="6" borderId="57" xfId="0" applyNumberFormat="1" applyFill="1" applyBorder="1"/>
    <xf numFmtId="0" fontId="0" fillId="6" borderId="7" xfId="0" applyFill="1" applyBorder="1"/>
    <xf numFmtId="0" fontId="0" fillId="6" borderId="1" xfId="0" applyFill="1" applyBorder="1"/>
    <xf numFmtId="0" fontId="0" fillId="6" borderId="14" xfId="0" applyFill="1" applyBorder="1" applyAlignment="1">
      <alignment horizontal="center"/>
    </xf>
    <xf numFmtId="14" fontId="0" fillId="6" borderId="1" xfId="0" applyNumberFormat="1" applyFill="1" applyBorder="1"/>
    <xf numFmtId="0" fontId="9" fillId="2" borderId="30" xfId="0" applyFont="1" applyFill="1" applyBorder="1" applyAlignment="1">
      <alignment horizontal="center" vertical="center"/>
    </xf>
    <xf numFmtId="164" fontId="9" fillId="3" borderId="59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4" fontId="9" fillId="2" borderId="25" xfId="0" applyNumberFormat="1" applyFont="1" applyFill="1" applyBorder="1" applyAlignment="1"/>
    <xf numFmtId="4" fontId="0" fillId="4" borderId="14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164" fontId="9" fillId="7" borderId="59" xfId="0" applyNumberFormat="1" applyFont="1" applyFill="1" applyBorder="1" applyAlignment="1">
      <alignment horizontal="center"/>
    </xf>
    <xf numFmtId="0" fontId="8" fillId="3" borderId="7" xfId="0" applyFont="1" applyFill="1" applyBorder="1"/>
    <xf numFmtId="14" fontId="0" fillId="3" borderId="11" xfId="0" applyNumberFormat="1" applyFill="1" applyBorder="1" applyAlignment="1">
      <alignment vertical="center"/>
    </xf>
    <xf numFmtId="14" fontId="0" fillId="5" borderId="14" xfId="0" applyNumberFormat="1" applyFill="1" applyBorder="1"/>
    <xf numFmtId="0" fontId="17" fillId="0" borderId="46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0" borderId="54" xfId="1" applyFont="1" applyBorder="1" applyAlignment="1">
      <alignment horizontal="center"/>
    </xf>
    <xf numFmtId="4" fontId="0" fillId="3" borderId="41" xfId="0" applyNumberFormat="1" applyFill="1" applyBorder="1" applyAlignment="1">
      <alignment horizontal="right" vertical="center"/>
    </xf>
    <xf numFmtId="4" fontId="0" fillId="3" borderId="16" xfId="0" applyNumberFormat="1" applyFill="1" applyBorder="1" applyAlignment="1">
      <alignment horizontal="right" vertical="center"/>
    </xf>
    <xf numFmtId="4" fontId="0" fillId="4" borderId="1" xfId="0" applyNumberForma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4" fontId="0" fillId="4" borderId="41" xfId="0" applyNumberFormat="1" applyFill="1" applyBorder="1" applyAlignment="1">
      <alignment horizontal="center" vertical="center"/>
    </xf>
    <xf numFmtId="14" fontId="0" fillId="4" borderId="16" xfId="0" applyNumberFormat="1" applyFill="1" applyBorder="1" applyAlignment="1">
      <alignment horizontal="center" vertical="center"/>
    </xf>
    <xf numFmtId="14" fontId="0" fillId="3" borderId="43" xfId="0" applyNumberFormat="1" applyFill="1" applyBorder="1" applyAlignment="1">
      <alignment horizontal="center" vertical="center"/>
    </xf>
    <xf numFmtId="14" fontId="0" fillId="3" borderId="12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/>
    <xf numFmtId="4" fontId="0" fillId="0" borderId="0" xfId="0" applyNumberFormat="1" applyAlignment="1"/>
    <xf numFmtId="0" fontId="9" fillId="2" borderId="1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23" xfId="0" applyFill="1" applyBorder="1" applyAlignment="1"/>
    <xf numFmtId="0" fontId="0" fillId="2" borderId="24" xfId="0" applyFill="1" applyBorder="1" applyAlignment="1"/>
    <xf numFmtId="0" fontId="0" fillId="2" borderId="25" xfId="0" applyFill="1" applyBorder="1" applyAlignment="1"/>
    <xf numFmtId="0" fontId="9" fillId="2" borderId="2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0" fillId="2" borderId="22" xfId="0" applyFill="1" applyBorder="1" applyAlignment="1"/>
    <xf numFmtId="0" fontId="0" fillId="2" borderId="6" xfId="0" applyFill="1" applyBorder="1" applyAlignment="1"/>
    <xf numFmtId="0" fontId="0" fillId="2" borderId="37" xfId="0" applyFill="1" applyBorder="1" applyAlignment="1"/>
    <xf numFmtId="14" fontId="0" fillId="4" borderId="15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4" fontId="0" fillId="3" borderId="1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4" fontId="0" fillId="3" borderId="15" xfId="0" applyNumberFormat="1" applyFill="1" applyBorder="1" applyAlignment="1">
      <alignment horizontal="right" vertical="center"/>
    </xf>
    <xf numFmtId="4" fontId="0" fillId="3" borderId="49" xfId="0" applyNumberFormat="1" applyFill="1" applyBorder="1" applyAlignment="1">
      <alignment horizontal="right" vertical="center"/>
    </xf>
    <xf numFmtId="4" fontId="0" fillId="3" borderId="50" xfId="0" applyNumberFormat="1" applyFill="1" applyBorder="1" applyAlignment="1">
      <alignment horizontal="right" vertical="center"/>
    </xf>
    <xf numFmtId="4" fontId="0" fillId="3" borderId="51" xfId="0" applyNumberFormat="1" applyFill="1" applyBorder="1" applyAlignment="1">
      <alignment horizontal="right" vertical="center"/>
    </xf>
    <xf numFmtId="0" fontId="0" fillId="3" borderId="4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14" fontId="0" fillId="4" borderId="32" xfId="0" applyNumberForma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4" fontId="0" fillId="4" borderId="44" xfId="0" applyNumberFormat="1" applyFill="1" applyBorder="1" applyAlignment="1">
      <alignment horizontal="center" vertical="center"/>
    </xf>
    <xf numFmtId="4" fontId="0" fillId="4" borderId="41" xfId="0" applyNumberFormat="1" applyFill="1" applyBorder="1" applyAlignment="1">
      <alignment horizontal="center" vertical="center"/>
    </xf>
    <xf numFmtId="4" fontId="0" fillId="4" borderId="16" xfId="0" applyNumberFormat="1" applyFill="1" applyBorder="1" applyAlignment="1">
      <alignment horizontal="center" vertical="center"/>
    </xf>
    <xf numFmtId="14" fontId="0" fillId="4" borderId="44" xfId="0" applyNumberFormat="1" applyFill="1" applyBorder="1" applyAlignment="1">
      <alignment horizontal="center" vertical="center"/>
    </xf>
    <xf numFmtId="14" fontId="0" fillId="3" borderId="42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14" fontId="0" fillId="4" borderId="20" xfId="0" applyNumberFormat="1" applyFill="1" applyBorder="1" applyAlignment="1">
      <alignment horizontal="center" vertical="center"/>
    </xf>
    <xf numFmtId="4" fontId="0" fillId="4" borderId="15" xfId="0" applyNumberFormat="1" applyFill="1" applyBorder="1" applyAlignment="1">
      <alignment horizontal="right" vertical="center"/>
    </xf>
    <xf numFmtId="4" fontId="0" fillId="4" borderId="41" xfId="0" applyNumberFormat="1" applyFill="1" applyBorder="1" applyAlignment="1">
      <alignment horizontal="right" vertical="center"/>
    </xf>
    <xf numFmtId="4" fontId="0" fillId="4" borderId="21" xfId="0" applyNumberFormat="1" applyFill="1" applyBorder="1" applyAlignment="1">
      <alignment horizontal="right" vertical="center"/>
    </xf>
    <xf numFmtId="4" fontId="0" fillId="3" borderId="44" xfId="0" applyNumberFormat="1" applyFill="1" applyBorder="1" applyAlignment="1">
      <alignment horizontal="right" vertical="center"/>
    </xf>
    <xf numFmtId="1" fontId="0" fillId="3" borderId="32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14" fontId="0" fillId="3" borderId="10" xfId="0" applyNumberFormat="1" applyFill="1" applyBorder="1" applyAlignment="1">
      <alignment horizontal="center" vertical="center"/>
    </xf>
    <xf numFmtId="4" fontId="0" fillId="4" borderId="21" xfId="0" applyNumberFormat="1" applyFill="1" applyBorder="1" applyAlignment="1">
      <alignment horizontal="center" vertical="center"/>
    </xf>
    <xf numFmtId="14" fontId="0" fillId="4" borderId="15" xfId="0" applyNumberFormat="1" applyFill="1" applyBorder="1" applyAlignment="1">
      <alignment vertical="center"/>
    </xf>
    <xf numFmtId="14" fontId="0" fillId="4" borderId="16" xfId="0" applyNumberFormat="1" applyFill="1" applyBorder="1" applyAlignment="1">
      <alignment vertical="center"/>
    </xf>
    <xf numFmtId="14" fontId="0" fillId="3" borderId="42" xfId="0" applyNumberFormat="1" applyFill="1" applyBorder="1" applyAlignment="1">
      <alignment vertical="center"/>
    </xf>
    <xf numFmtId="14" fontId="0" fillId="3" borderId="43" xfId="0" applyNumberFormat="1" applyFill="1" applyBorder="1" applyAlignment="1">
      <alignment vertical="center"/>
    </xf>
    <xf numFmtId="14" fontId="0" fillId="3" borderId="12" xfId="0" applyNumberFormat="1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4" fontId="0" fillId="3" borderId="32" xfId="0" applyNumberFormat="1" applyFill="1" applyBorder="1" applyAlignment="1">
      <alignment horizontal="right" vertical="center"/>
    </xf>
    <xf numFmtId="4" fontId="0" fillId="3" borderId="4" xfId="0" applyNumberFormat="1" applyFill="1" applyBorder="1" applyAlignment="1">
      <alignment horizontal="right" vertical="center"/>
    </xf>
    <xf numFmtId="4" fontId="0" fillId="3" borderId="5" xfId="0" applyNumberFormat="1" applyFill="1" applyBorder="1" applyAlignment="1">
      <alignment horizontal="right" vertical="center"/>
    </xf>
    <xf numFmtId="2" fontId="0" fillId="4" borderId="44" xfId="0" applyNumberFormat="1" applyFill="1" applyBorder="1" applyAlignment="1">
      <alignment horizontal="right" vertical="center"/>
    </xf>
    <xf numFmtId="2" fontId="0" fillId="4" borderId="41" xfId="0" applyNumberFormat="1" applyFill="1" applyBorder="1" applyAlignment="1">
      <alignment horizontal="right" vertical="center"/>
    </xf>
    <xf numFmtId="2" fontId="0" fillId="4" borderId="16" xfId="0" applyNumberFormat="1" applyFill="1" applyBorder="1" applyAlignment="1">
      <alignment horizontal="right" vertical="center"/>
    </xf>
    <xf numFmtId="0" fontId="0" fillId="0" borderId="0" xfId="0" applyAlignment="1"/>
    <xf numFmtId="4" fontId="9" fillId="2" borderId="37" xfId="0" applyNumberFormat="1" applyFont="1" applyFill="1" applyBorder="1" applyAlignment="1"/>
    <xf numFmtId="0" fontId="0" fillId="2" borderId="40" xfId="0" applyFill="1" applyBorder="1" applyAlignment="1"/>
    <xf numFmtId="0" fontId="0" fillId="2" borderId="29" xfId="0" applyFill="1" applyBorder="1" applyAlignment="1"/>
    <xf numFmtId="0" fontId="0" fillId="2" borderId="30" xfId="0" applyFill="1" applyBorder="1" applyAlignment="1"/>
    <xf numFmtId="0" fontId="0" fillId="2" borderId="36" xfId="0" applyFill="1" applyBorder="1" applyAlignment="1"/>
    <xf numFmtId="0" fontId="9" fillId="2" borderId="8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2" fontId="0" fillId="4" borderId="15" xfId="0" applyNumberFormat="1" applyFill="1" applyBorder="1" applyAlignment="1">
      <alignment horizontal="right" vertical="center"/>
    </xf>
    <xf numFmtId="2" fontId="0" fillId="4" borderId="21" xfId="0" applyNumberFormat="1" applyFill="1" applyBorder="1" applyAlignment="1">
      <alignment horizontal="right" vertical="center"/>
    </xf>
    <xf numFmtId="4" fontId="0" fillId="3" borderId="44" xfId="0" applyNumberFormat="1" applyFill="1" applyBorder="1" applyAlignment="1">
      <alignment vertical="center"/>
    </xf>
    <xf numFmtId="4" fontId="0" fillId="3" borderId="41" xfId="0" applyNumberFormat="1" applyFill="1" applyBorder="1" applyAlignment="1">
      <alignment vertical="center"/>
    </xf>
    <xf numFmtId="4" fontId="0" fillId="3" borderId="16" xfId="0" applyNumberFormat="1" applyFill="1" applyBorder="1" applyAlignment="1">
      <alignment vertical="center"/>
    </xf>
    <xf numFmtId="164" fontId="9" fillId="3" borderId="23" xfId="0" applyNumberFormat="1" applyFont="1" applyFill="1" applyBorder="1" applyAlignment="1">
      <alignment horizontal="center" vertical="center" wrapText="1"/>
    </xf>
    <xf numFmtId="164" fontId="9" fillId="3" borderId="24" xfId="0" applyNumberFormat="1" applyFont="1" applyFill="1" applyBorder="1" applyAlignment="1">
      <alignment horizontal="center" vertical="center" wrapText="1"/>
    </xf>
    <xf numFmtId="164" fontId="9" fillId="3" borderId="26" xfId="0" applyNumberFormat="1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4" fontId="0" fillId="3" borderId="32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4" fontId="0" fillId="4" borderId="44" xfId="0" applyNumberFormat="1" applyFill="1" applyBorder="1" applyAlignment="1">
      <alignment horizontal="right" vertical="center"/>
    </xf>
    <xf numFmtId="4" fontId="0" fillId="4" borderId="16" xfId="0" applyNumberForma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0" fillId="4" borderId="11" xfId="0" applyFill="1" applyBorder="1" applyAlignment="1">
      <alignment vertical="center"/>
    </xf>
    <xf numFmtId="0" fontId="0" fillId="4" borderId="43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15" xfId="0" applyFill="1" applyBorder="1" applyAlignment="1">
      <alignment horizontal="right" vertical="center"/>
    </xf>
    <xf numFmtId="0" fontId="0" fillId="4" borderId="41" xfId="0" applyFill="1" applyBorder="1" applyAlignment="1">
      <alignment horizontal="right" vertical="center"/>
    </xf>
    <xf numFmtId="0" fontId="0" fillId="4" borderId="21" xfId="0" applyFill="1" applyBorder="1" applyAlignment="1">
      <alignment horizontal="right" vertical="center"/>
    </xf>
    <xf numFmtId="14" fontId="0" fillId="4" borderId="3" xfId="0" applyNumberFormat="1" applyFill="1" applyBorder="1" applyAlignment="1">
      <alignment vertical="center"/>
    </xf>
    <xf numFmtId="14" fontId="0" fillId="4" borderId="4" xfId="0" applyNumberFormat="1" applyFill="1" applyBorder="1" applyAlignment="1">
      <alignment vertical="center"/>
    </xf>
    <xf numFmtId="14" fontId="0" fillId="4" borderId="20" xfId="0" applyNumberFormat="1" applyFill="1" applyBorder="1" applyAlignment="1">
      <alignment vertical="center"/>
    </xf>
    <xf numFmtId="4" fontId="9" fillId="2" borderId="15" xfId="0" applyNumberFormat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0" fillId="3" borderId="58" xfId="0" applyNumberFormat="1" applyFill="1" applyBorder="1" applyAlignment="1">
      <alignment horizontal="right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43" fontId="20" fillId="0" borderId="56" xfId="2" applyFont="1" applyBorder="1" applyAlignment="1">
      <alignment horizontal="center" vertical="center"/>
    </xf>
    <xf numFmtId="43" fontId="20" fillId="0" borderId="7" xfId="2" applyFont="1" applyBorder="1" applyAlignment="1">
      <alignment horizontal="center" vertical="center"/>
    </xf>
    <xf numFmtId="14" fontId="0" fillId="4" borderId="32" xfId="0" applyNumberFormat="1" applyFill="1" applyBorder="1" applyAlignment="1">
      <alignment vertical="center"/>
    </xf>
    <xf numFmtId="0" fontId="0" fillId="3" borderId="32" xfId="0" applyNumberFormat="1" applyFill="1" applyBorder="1" applyAlignment="1">
      <alignment horizontal="center" vertical="center"/>
    </xf>
    <xf numFmtId="0" fontId="24" fillId="0" borderId="2" xfId="1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C7C06"/>
      <color rgb="FF870E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workbookViewId="0">
      <pane ySplit="2" topLeftCell="A3" activePane="bottomLeft" state="frozen"/>
      <selection pane="bottomLeft" activeCell="L5" sqref="L5"/>
    </sheetView>
  </sheetViews>
  <sheetFormatPr defaultRowHeight="24" customHeight="1"/>
  <cols>
    <col min="1" max="2" width="8.7109375" customWidth="1"/>
    <col min="3" max="3" width="27.28515625" customWidth="1"/>
    <col min="4" max="5" width="16.5703125" style="4" customWidth="1"/>
    <col min="6" max="8" width="16.5703125" customWidth="1"/>
  </cols>
  <sheetData>
    <row r="1" spans="1:16" ht="65.25" customHeight="1" thickTop="1" thickBot="1">
      <c r="A1" s="192" t="s">
        <v>70</v>
      </c>
      <c r="B1" s="193"/>
      <c r="C1" s="194"/>
      <c r="D1" s="194"/>
      <c r="E1" s="194"/>
      <c r="F1" s="194"/>
      <c r="G1" s="194"/>
      <c r="H1" s="195"/>
      <c r="I1" s="31"/>
      <c r="J1" s="31"/>
      <c r="K1" s="31"/>
      <c r="L1" s="31"/>
      <c r="M1" s="31"/>
      <c r="N1" s="31"/>
      <c r="O1" s="31"/>
      <c r="P1" s="31"/>
    </row>
    <row r="2" spans="1:16" ht="48" customHeight="1" thickTop="1" thickBot="1">
      <c r="A2" s="124" t="s">
        <v>2</v>
      </c>
      <c r="B2" s="106" t="s">
        <v>71</v>
      </c>
      <c r="C2" s="107" t="s">
        <v>1</v>
      </c>
      <c r="D2" s="108" t="s">
        <v>30</v>
      </c>
      <c r="E2" s="108" t="s">
        <v>191</v>
      </c>
      <c r="F2" s="109" t="s">
        <v>31</v>
      </c>
      <c r="G2" s="109" t="s">
        <v>32</v>
      </c>
      <c r="H2" s="110" t="s">
        <v>3</v>
      </c>
    </row>
    <row r="3" spans="1:16" ht="30" customHeight="1" thickTop="1">
      <c r="A3" s="111" t="s">
        <v>148</v>
      </c>
      <c r="B3" s="112">
        <v>1</v>
      </c>
      <c r="C3" s="113" t="s">
        <v>39</v>
      </c>
      <c r="D3" s="114">
        <f>SUM(Abqaiq!N3)</f>
        <v>605580.29999999981</v>
      </c>
      <c r="E3" s="114">
        <f>SUM(Abqaiq!N5)</f>
        <v>27800</v>
      </c>
      <c r="F3" s="114">
        <f>SUM(Abqaiq!I24)</f>
        <v>1425293.0000000002</v>
      </c>
      <c r="G3" s="114">
        <f>SUM(Abqaiq!N24:O24)</f>
        <v>1257743.7000000002</v>
      </c>
      <c r="H3" s="115">
        <f t="shared" ref="H3:H7" si="0">F3-G3</f>
        <v>167549.30000000005</v>
      </c>
    </row>
    <row r="4" spans="1:16" ht="30" customHeight="1">
      <c r="A4" s="116" t="s">
        <v>147</v>
      </c>
      <c r="B4" s="38">
        <v>1</v>
      </c>
      <c r="C4" s="6" t="s">
        <v>36</v>
      </c>
      <c r="D4" s="39">
        <f>SUM('DH. G &amp; Res'!N3)</f>
        <v>364092</v>
      </c>
      <c r="E4" s="39">
        <f>SUM('DH. G &amp; Res'!N5)</f>
        <v>0</v>
      </c>
      <c r="F4" s="39">
        <f>SUM('DH. G &amp; Res'!I23)</f>
        <v>1201503.6000000001</v>
      </c>
      <c r="G4" s="39">
        <f>SUM('DH. G &amp; Res'!N23:O23)</f>
        <v>1092276</v>
      </c>
      <c r="H4" s="117">
        <f t="shared" si="0"/>
        <v>109227.60000000009</v>
      </c>
    </row>
    <row r="5" spans="1:16" ht="30" customHeight="1">
      <c r="A5" s="118" t="s">
        <v>146</v>
      </c>
      <c r="B5" s="24">
        <v>1</v>
      </c>
      <c r="C5" s="6" t="s">
        <v>37</v>
      </c>
      <c r="D5" s="39">
        <f>SUM('DH. Rec.'!N3)</f>
        <v>213231</v>
      </c>
      <c r="E5" s="39">
        <f>SUM('DH. Rec.'!N5)</f>
        <v>0</v>
      </c>
      <c r="F5" s="39">
        <f>SUM('DH. Rec.'!I23)</f>
        <v>703662.3</v>
      </c>
      <c r="G5" s="39">
        <f>SUM('DH. Rec.'!N23:O23)</f>
        <v>639693</v>
      </c>
      <c r="H5" s="117">
        <f t="shared" si="0"/>
        <v>63969.300000000047</v>
      </c>
    </row>
    <row r="6" spans="1:16" ht="30" customHeight="1">
      <c r="A6" s="118" t="s">
        <v>145</v>
      </c>
      <c r="B6" s="24">
        <v>1</v>
      </c>
      <c r="C6" s="32" t="s">
        <v>33</v>
      </c>
      <c r="D6" s="39">
        <f>SUM(Haradh!N3)</f>
        <v>300312</v>
      </c>
      <c r="E6" s="39">
        <f>SUM(Haradh!N5)</f>
        <v>0</v>
      </c>
      <c r="F6" s="39">
        <f>SUM(Haradh!I23)</f>
        <v>991029.59999999986</v>
      </c>
      <c r="G6" s="39">
        <f>SUM(Haradh!N23:O23)</f>
        <v>900936</v>
      </c>
      <c r="H6" s="117">
        <f t="shared" si="0"/>
        <v>90093.59999999986</v>
      </c>
    </row>
    <row r="7" spans="1:16" ht="30" customHeight="1">
      <c r="A7" s="118" t="s">
        <v>144</v>
      </c>
      <c r="B7" s="24">
        <v>1</v>
      </c>
      <c r="C7" s="32" t="s">
        <v>34</v>
      </c>
      <c r="D7" s="39">
        <f>SUM(Hawtah!N3)</f>
        <v>217756.79999999999</v>
      </c>
      <c r="E7" s="39">
        <f>SUM(Hawtah!N5)</f>
        <v>0</v>
      </c>
      <c r="F7" s="39">
        <f>SUM(Hawtah!I23)</f>
        <v>326635.2</v>
      </c>
      <c r="G7" s="39">
        <f>SUM(Hawtah!N23:O23)</f>
        <v>326635.2</v>
      </c>
      <c r="H7" s="117">
        <f t="shared" si="0"/>
        <v>0</v>
      </c>
    </row>
    <row r="8" spans="1:16" ht="30" customHeight="1">
      <c r="A8" s="119" t="s">
        <v>29</v>
      </c>
      <c r="B8" s="25">
        <v>2</v>
      </c>
      <c r="C8" s="6" t="s">
        <v>11</v>
      </c>
      <c r="D8" s="39">
        <f>SUM(Jeddah!N3)</f>
        <v>68063.999999999971</v>
      </c>
      <c r="E8" s="39">
        <f>SUM(Jeddah!N5)</f>
        <v>29500</v>
      </c>
      <c r="F8" s="39">
        <f>SUM(Jeddah!I29)</f>
        <v>274111.20000000007</v>
      </c>
      <c r="G8" s="39">
        <f>SUM(Jeddah!N29:O29)</f>
        <v>226692.00000000003</v>
      </c>
      <c r="H8" s="117">
        <f t="shared" ref="H8:H10" si="1">F8-G8</f>
        <v>47419.200000000041</v>
      </c>
    </row>
    <row r="9" spans="1:16" ht="30" customHeight="1">
      <c r="A9" s="119" t="s">
        <v>143</v>
      </c>
      <c r="B9" s="25">
        <v>1</v>
      </c>
      <c r="C9" s="6" t="s">
        <v>42</v>
      </c>
      <c r="D9" s="39">
        <f>SUM(Khurais!N3)</f>
        <v>1118136.3</v>
      </c>
      <c r="E9" s="39">
        <f>SUM(Khurais!N5)</f>
        <v>0</v>
      </c>
      <c r="F9" s="39">
        <f>SUM(Khurais!I23)</f>
        <v>181319.4</v>
      </c>
      <c r="G9" s="39">
        <f>SUM(Khurais!N23:O23)</f>
        <v>90659.7</v>
      </c>
      <c r="H9" s="117">
        <f t="shared" ref="H9" si="2">F9-G9</f>
        <v>90659.7</v>
      </c>
    </row>
    <row r="10" spans="1:16" ht="30" customHeight="1">
      <c r="A10" s="120" t="s">
        <v>28</v>
      </c>
      <c r="B10" s="24">
        <v>2</v>
      </c>
      <c r="C10" s="6" t="s">
        <v>38</v>
      </c>
      <c r="D10" s="39">
        <f>SUM('Rastanura '!N3)</f>
        <v>473991.12000000011</v>
      </c>
      <c r="E10" s="39">
        <f>SUM('Rastanura '!N5)</f>
        <v>0</v>
      </c>
      <c r="F10" s="39">
        <f>SUM('Rastanura '!I23)</f>
        <v>1781265.3839999998</v>
      </c>
      <c r="G10" s="39">
        <f>SUM('Rastanura '!N23:O23)</f>
        <v>1580960.88</v>
      </c>
      <c r="H10" s="117">
        <f t="shared" si="1"/>
        <v>200304.50399999996</v>
      </c>
    </row>
    <row r="11" spans="1:16" ht="30" customHeight="1">
      <c r="A11" s="116" t="s">
        <v>142</v>
      </c>
      <c r="B11" s="38">
        <v>2</v>
      </c>
      <c r="C11" s="32" t="s">
        <v>206</v>
      </c>
      <c r="D11" s="39">
        <f>SUM( Riyadh!N3)</f>
        <v>3577935.6</v>
      </c>
      <c r="E11" s="39">
        <f>SUM( Riyadh!N5)</f>
        <v>4070</v>
      </c>
      <c r="F11" s="39">
        <f>SUM( Riyadh!I24)</f>
        <v>451749.60000000003</v>
      </c>
      <c r="G11" s="39">
        <f>SUM( Riyadh!N24:O24)</f>
        <v>412214.4</v>
      </c>
      <c r="H11" s="117">
        <f t="shared" ref="H11" si="3">F11-G11</f>
        <v>39535.200000000012</v>
      </c>
    </row>
    <row r="12" spans="1:16" ht="30" customHeight="1">
      <c r="A12" s="121" t="s">
        <v>55</v>
      </c>
      <c r="B12" s="29">
        <v>2</v>
      </c>
      <c r="C12" s="6" t="s">
        <v>40</v>
      </c>
      <c r="D12" s="39">
        <f>SUM(Shaybah!N3)</f>
        <v>434946.8600000001</v>
      </c>
      <c r="E12" s="39">
        <f>SUM(Shaybah!N5)</f>
        <v>0</v>
      </c>
      <c r="F12" s="39">
        <f>SUM(Shaybah!I23)</f>
        <v>1003723.5600000002</v>
      </c>
      <c r="G12" s="39">
        <f>SUM(Shaybah!N23:O23)</f>
        <v>903351.22</v>
      </c>
      <c r="H12" s="117">
        <f t="shared" ref="H12" si="4">F12-G12</f>
        <v>100372.3400000002</v>
      </c>
    </row>
    <row r="13" spans="1:16" ht="30" customHeight="1">
      <c r="A13" s="118" t="s">
        <v>141</v>
      </c>
      <c r="B13" s="27">
        <v>2</v>
      </c>
      <c r="C13" s="6" t="s">
        <v>35</v>
      </c>
      <c r="D13" s="39">
        <f>SUM(Tanajib!N3)</f>
        <v>739426.10000000009</v>
      </c>
      <c r="E13" s="39">
        <f>SUM(Tanajib!N5)</f>
        <v>0</v>
      </c>
      <c r="F13" s="39">
        <f>SUM(Tanajib!I23)</f>
        <v>1706367.9600000002</v>
      </c>
      <c r="G13" s="39">
        <f>SUM(Tanajib!N23:O23)</f>
        <v>1535731.1800000002</v>
      </c>
      <c r="H13" s="117">
        <f t="shared" ref="H13" si="5">F13-G13</f>
        <v>170636.78000000003</v>
      </c>
    </row>
    <row r="14" spans="1:16" ht="30" customHeight="1">
      <c r="A14" s="118" t="s">
        <v>155</v>
      </c>
      <c r="B14" s="27">
        <v>1</v>
      </c>
      <c r="C14" s="6" t="s">
        <v>43</v>
      </c>
      <c r="D14" s="39">
        <f>SUM('UD. Family'!N3)</f>
        <v>519204</v>
      </c>
      <c r="E14" s="39">
        <f>SUM('UD. Family'!N5)</f>
        <v>0</v>
      </c>
      <c r="F14" s="39">
        <f>SUM('UD. Family'!I23)</f>
        <v>38940.300000000003</v>
      </c>
      <c r="G14" s="39">
        <f>SUM('UD. Family'!N23:O23)</f>
        <v>0</v>
      </c>
      <c r="H14" s="117">
        <f t="shared" ref="H14:H16" si="6">F14-G14</f>
        <v>38940.300000000003</v>
      </c>
    </row>
    <row r="15" spans="1:16" ht="30" customHeight="1">
      <c r="A15" s="118" t="s">
        <v>154</v>
      </c>
      <c r="B15" s="28">
        <v>1</v>
      </c>
      <c r="C15" s="11" t="s">
        <v>44</v>
      </c>
      <c r="D15" s="39">
        <f>SUM('UD. Bachelors'!N3)</f>
        <v>341799</v>
      </c>
      <c r="E15" s="39">
        <f>SUM('UD. Bachelors'!N5)</f>
        <v>0</v>
      </c>
      <c r="F15" s="39">
        <f>SUM('UD. Bachelors'!I23)</f>
        <v>1127936.6999999997</v>
      </c>
      <c r="G15" s="39">
        <f>SUM('UD. Bachelors'!N23:O23)</f>
        <v>1025397</v>
      </c>
      <c r="H15" s="117">
        <f t="shared" si="6"/>
        <v>102539.69999999972</v>
      </c>
    </row>
    <row r="16" spans="1:16" ht="30" customHeight="1">
      <c r="A16" s="118" t="s">
        <v>157</v>
      </c>
      <c r="B16" s="28">
        <v>1</v>
      </c>
      <c r="C16" s="11" t="s">
        <v>41</v>
      </c>
      <c r="D16" s="39">
        <f>SUM(Yanbu!N3)</f>
        <v>37215</v>
      </c>
      <c r="E16" s="39">
        <f>SUM(Yanbu!N5)</f>
        <v>0</v>
      </c>
      <c r="F16" s="39">
        <f>SUM(Yanbu!I23)</f>
        <v>22329</v>
      </c>
      <c r="G16" s="39">
        <f>SUM(Yanbu!N23:O23)</f>
        <v>22329</v>
      </c>
      <c r="H16" s="117">
        <f t="shared" si="6"/>
        <v>0</v>
      </c>
    </row>
    <row r="17" spans="1:8" ht="24" customHeight="1" thickBot="1">
      <c r="A17" s="196"/>
      <c r="B17" s="197"/>
      <c r="C17" s="198"/>
      <c r="D17" s="122">
        <f>SUM(D3:D16)</f>
        <v>9011690.0800000001</v>
      </c>
      <c r="E17" s="122">
        <f t="shared" ref="E17:H17" si="7">SUM(E3:E16)</f>
        <v>61370</v>
      </c>
      <c r="F17" s="122">
        <f t="shared" si="7"/>
        <v>11235866.804000001</v>
      </c>
      <c r="G17" s="122">
        <f t="shared" si="7"/>
        <v>10014619.280000001</v>
      </c>
      <c r="H17" s="123">
        <f t="shared" si="7"/>
        <v>1221247.524</v>
      </c>
    </row>
    <row r="18" spans="1:8" ht="24" customHeight="1" thickTop="1">
      <c r="A18" s="2"/>
      <c r="B18" s="33"/>
      <c r="C18" s="34"/>
      <c r="D18" s="35"/>
      <c r="E18" s="35"/>
      <c r="F18" s="35"/>
      <c r="G18" s="35"/>
      <c r="H18" s="35"/>
    </row>
    <row r="19" spans="1:8" ht="24" customHeight="1">
      <c r="A19" s="125" t="s">
        <v>239</v>
      </c>
      <c r="B19" s="33"/>
      <c r="C19" s="35"/>
      <c r="D19" s="35"/>
      <c r="E19" s="35"/>
      <c r="F19" s="35"/>
      <c r="G19" s="35"/>
      <c r="H19" s="35"/>
    </row>
    <row r="20" spans="1:8" ht="24" customHeight="1">
      <c r="A20" s="138" t="s">
        <v>240</v>
      </c>
      <c r="B20" s="26"/>
      <c r="D20" s="9"/>
      <c r="E20" s="18"/>
    </row>
    <row r="21" spans="1:8" ht="24" customHeight="1">
      <c r="A21" s="342" t="s">
        <v>241</v>
      </c>
      <c r="B21" s="33"/>
      <c r="D21" s="10"/>
      <c r="E21" s="19"/>
    </row>
    <row r="22" spans="1:8" ht="24" customHeight="1">
      <c r="A22" s="2"/>
      <c r="B22" s="33"/>
      <c r="D22" s="10"/>
      <c r="E22" s="19"/>
    </row>
    <row r="23" spans="1:8" ht="24" customHeight="1">
      <c r="A23" s="2"/>
      <c r="B23" s="33"/>
      <c r="D23" s="3"/>
      <c r="E23" s="3"/>
    </row>
    <row r="24" spans="1:8" ht="24" customHeight="1">
      <c r="A24" s="2"/>
      <c r="B24" s="33"/>
      <c r="D24" s="3"/>
      <c r="E24" s="3"/>
    </row>
    <row r="25" spans="1:8" ht="24" customHeight="1">
      <c r="A25" s="2"/>
      <c r="B25" s="33"/>
      <c r="D25" s="3"/>
      <c r="E25" s="3"/>
    </row>
    <row r="26" spans="1:8" ht="24" customHeight="1">
      <c r="A26" s="2"/>
      <c r="B26" s="33"/>
      <c r="D26" s="3"/>
      <c r="E26" s="3"/>
    </row>
    <row r="27" spans="1:8" ht="24" customHeight="1">
      <c r="A27" s="2"/>
      <c r="B27" s="33"/>
      <c r="D27" s="3"/>
      <c r="E27" s="3"/>
    </row>
    <row r="28" spans="1:8" ht="24" customHeight="1">
      <c r="A28" s="2"/>
      <c r="B28" s="33"/>
      <c r="D28" s="3"/>
      <c r="E28" s="3"/>
    </row>
    <row r="29" spans="1:8" ht="24" customHeight="1">
      <c r="A29" s="2"/>
      <c r="B29" s="33"/>
      <c r="D29" s="3"/>
      <c r="E29" s="3"/>
    </row>
    <row r="30" spans="1:8" ht="24" customHeight="1">
      <c r="A30" s="2"/>
      <c r="B30" s="33"/>
      <c r="D30" s="3"/>
      <c r="E30" s="3"/>
    </row>
    <row r="31" spans="1:8" ht="24" customHeight="1">
      <c r="A31" s="2"/>
      <c r="B31" s="33"/>
      <c r="D31" s="3"/>
      <c r="E31" s="3"/>
    </row>
    <row r="32" spans="1:8" ht="24" customHeight="1">
      <c r="A32" s="2"/>
      <c r="B32" s="33"/>
      <c r="D32" s="3"/>
      <c r="E32" s="3"/>
    </row>
    <row r="33" spans="1:5" ht="24" customHeight="1">
      <c r="A33" s="2"/>
      <c r="B33" s="33"/>
      <c r="C33" s="1"/>
      <c r="D33" s="3"/>
      <c r="E33" s="3"/>
    </row>
    <row r="34" spans="1:5" ht="24" customHeight="1">
      <c r="A34" s="2"/>
      <c r="B34" s="33"/>
      <c r="C34" s="1"/>
      <c r="D34" s="3"/>
      <c r="E34" s="3"/>
    </row>
    <row r="35" spans="1:5" ht="24" customHeight="1">
      <c r="A35" s="2"/>
      <c r="B35" s="33"/>
      <c r="C35" s="1"/>
      <c r="D35" s="3"/>
      <c r="E35" s="3"/>
    </row>
    <row r="36" spans="1:5" ht="24" customHeight="1">
      <c r="A36" s="2"/>
      <c r="B36" s="33"/>
      <c r="C36" s="1"/>
      <c r="D36" s="3"/>
      <c r="E36" s="3"/>
    </row>
    <row r="37" spans="1:5" ht="24" customHeight="1">
      <c r="A37" s="2"/>
      <c r="B37" s="33"/>
      <c r="C37" s="1"/>
      <c r="D37" s="3"/>
      <c r="E37" s="3"/>
    </row>
    <row r="38" spans="1:5" ht="24" customHeight="1">
      <c r="A38" s="2"/>
      <c r="B38" s="33"/>
      <c r="C38" s="1"/>
      <c r="D38" s="3"/>
      <c r="E38" s="3"/>
    </row>
    <row r="39" spans="1:5" ht="24" customHeight="1">
      <c r="A39" s="2"/>
      <c r="B39" s="33"/>
      <c r="C39" s="1"/>
      <c r="D39" s="3"/>
      <c r="E39" s="3"/>
    </row>
    <row r="40" spans="1:5" ht="24" customHeight="1">
      <c r="A40" s="2"/>
      <c r="B40" s="33"/>
      <c r="C40" s="1"/>
      <c r="D40" s="3"/>
      <c r="E40" s="3"/>
    </row>
  </sheetData>
  <sortState ref="C11:C24">
    <sortCondition ref="C11"/>
  </sortState>
  <mergeCells count="2">
    <mergeCell ref="A1:H1"/>
    <mergeCell ref="A17:C17"/>
  </mergeCells>
  <pageMargins left="0.7" right="0.7" top="0.75" bottom="0.75" header="0.3" footer="0.3"/>
  <pageSetup fitToHeight="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pane ySplit="10" topLeftCell="A17" activePane="bottomLeft" state="frozen"/>
      <selection pane="bottomLeft" activeCell="I23" sqref="I23"/>
    </sheetView>
  </sheetViews>
  <sheetFormatPr defaultRowHeight="12.75"/>
  <cols>
    <col min="1" max="1" width="11.140625" customWidth="1"/>
    <col min="2" max="2" width="11.85546875" customWidth="1"/>
    <col min="3" max="3" width="10.140625" bestFit="1" customWidth="1"/>
    <col min="4" max="4" width="12.2851562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43928</v>
      </c>
      <c r="I2" s="209"/>
      <c r="L2" s="212" t="s">
        <v>46</v>
      </c>
      <c r="M2" s="212"/>
      <c r="N2" s="213">
        <f>G11*12</f>
        <v>3953520</v>
      </c>
      <c r="O2" s="213"/>
      <c r="P2" s="20"/>
      <c r="Q2" s="20"/>
    </row>
    <row r="3" spans="1:17" ht="12.75" customHeight="1">
      <c r="A3" s="211" t="s">
        <v>111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N2-N24</f>
        <v>3577935.6</v>
      </c>
      <c r="O3" s="209"/>
      <c r="P3" s="36" t="s">
        <v>58</v>
      </c>
      <c r="Q3" s="36"/>
    </row>
    <row r="4" spans="1:17">
      <c r="A4" s="211" t="s">
        <v>112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f>G23</f>
        <v>40700</v>
      </c>
      <c r="O4" s="209"/>
      <c r="P4" s="36"/>
      <c r="Q4" s="36"/>
    </row>
    <row r="5" spans="1:17" ht="12.75" customHeight="1">
      <c r="A5" s="211" t="s">
        <v>124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N4-O24</f>
        <v>4070</v>
      </c>
      <c r="O5" s="221"/>
      <c r="P5" s="36"/>
      <c r="Q5" s="36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7" ht="18" customHeight="1" thickTop="1">
      <c r="A11" s="307" t="s">
        <v>192</v>
      </c>
      <c r="B11" s="253">
        <v>6510607505</v>
      </c>
      <c r="C11" s="254">
        <v>41465</v>
      </c>
      <c r="D11" s="316">
        <v>527137</v>
      </c>
      <c r="E11" s="310" t="s">
        <v>127</v>
      </c>
      <c r="F11" s="313">
        <v>41701</v>
      </c>
      <c r="G11" s="288">
        <v>329460</v>
      </c>
      <c r="H11" s="288">
        <f t="shared" ref="H11" si="0">G11*10%</f>
        <v>32946</v>
      </c>
      <c r="I11" s="268">
        <f t="shared" ref="I11" si="1">G11-H11</f>
        <v>296514</v>
      </c>
      <c r="J11" s="253">
        <v>1001440691</v>
      </c>
      <c r="K11" s="260">
        <v>41718</v>
      </c>
      <c r="L11" s="261">
        <v>41743</v>
      </c>
      <c r="M11" s="49"/>
      <c r="N11" s="304">
        <v>296514</v>
      </c>
      <c r="O11" s="48"/>
    </row>
    <row r="12" spans="1:17" ht="18" customHeight="1">
      <c r="A12" s="308"/>
      <c r="B12" s="202"/>
      <c r="C12" s="255"/>
      <c r="D12" s="266"/>
      <c r="E12" s="311"/>
      <c r="F12" s="314"/>
      <c r="G12" s="289"/>
      <c r="H12" s="289"/>
      <c r="I12" s="199"/>
      <c r="J12" s="202"/>
      <c r="K12" s="204"/>
      <c r="L12" s="206"/>
      <c r="M12" s="49"/>
      <c r="N12" s="305"/>
      <c r="O12" s="48"/>
    </row>
    <row r="13" spans="1:17" ht="18" customHeight="1">
      <c r="A13" s="308"/>
      <c r="B13" s="202"/>
      <c r="C13" s="255"/>
      <c r="D13" s="266"/>
      <c r="E13" s="311"/>
      <c r="F13" s="314"/>
      <c r="G13" s="289"/>
      <c r="H13" s="289"/>
      <c r="I13" s="199"/>
      <c r="J13" s="202"/>
      <c r="K13" s="204"/>
      <c r="L13" s="206"/>
      <c r="M13" s="49"/>
      <c r="N13" s="305"/>
      <c r="O13" s="48"/>
    </row>
    <row r="14" spans="1:17" ht="18" customHeight="1">
      <c r="A14" s="308"/>
      <c r="B14" s="202"/>
      <c r="C14" s="255"/>
      <c r="D14" s="266"/>
      <c r="E14" s="311"/>
      <c r="F14" s="314"/>
      <c r="G14" s="289"/>
      <c r="H14" s="289"/>
      <c r="I14" s="199"/>
      <c r="J14" s="202"/>
      <c r="K14" s="204"/>
      <c r="L14" s="206"/>
      <c r="M14" s="49"/>
      <c r="N14" s="305"/>
      <c r="O14" s="48"/>
    </row>
    <row r="15" spans="1:17" ht="18" customHeight="1">
      <c r="A15" s="308"/>
      <c r="B15" s="202"/>
      <c r="C15" s="255"/>
      <c r="D15" s="266"/>
      <c r="E15" s="311"/>
      <c r="F15" s="314"/>
      <c r="G15" s="289"/>
      <c r="H15" s="289"/>
      <c r="I15" s="199"/>
      <c r="J15" s="202"/>
      <c r="K15" s="204"/>
      <c r="L15" s="206"/>
      <c r="M15" s="49"/>
      <c r="N15" s="305"/>
      <c r="O15" s="48"/>
    </row>
    <row r="16" spans="1:17" ht="18" customHeight="1">
      <c r="A16" s="308"/>
      <c r="B16" s="202"/>
      <c r="C16" s="255"/>
      <c r="D16" s="266"/>
      <c r="E16" s="311"/>
      <c r="F16" s="314"/>
      <c r="G16" s="289"/>
      <c r="H16" s="289"/>
      <c r="I16" s="199"/>
      <c r="J16" s="202"/>
      <c r="K16" s="204"/>
      <c r="L16" s="206"/>
      <c r="M16" s="49"/>
      <c r="N16" s="305"/>
      <c r="O16" s="48"/>
    </row>
    <row r="17" spans="1:15" ht="18" customHeight="1">
      <c r="A17" s="309"/>
      <c r="B17" s="202"/>
      <c r="C17" s="255"/>
      <c r="D17" s="266"/>
      <c r="E17" s="312"/>
      <c r="F17" s="315"/>
      <c r="G17" s="290"/>
      <c r="H17" s="290"/>
      <c r="I17" s="200"/>
      <c r="J17" s="203"/>
      <c r="K17" s="205"/>
      <c r="L17" s="207"/>
      <c r="M17" s="49"/>
      <c r="N17" s="306"/>
      <c r="O17" s="48"/>
    </row>
    <row r="18" spans="1:15" ht="18" customHeight="1">
      <c r="A18" s="40" t="s">
        <v>202</v>
      </c>
      <c r="B18" s="202"/>
      <c r="C18" s="255"/>
      <c r="D18" s="266"/>
      <c r="E18" s="76" t="s">
        <v>221</v>
      </c>
      <c r="F18" s="187">
        <v>41729</v>
      </c>
      <c r="G18" s="43">
        <v>43928</v>
      </c>
      <c r="H18" s="47">
        <f>G18*10%</f>
        <v>4392.8</v>
      </c>
      <c r="I18" s="48">
        <f>G18-H18</f>
        <v>39535.199999999997</v>
      </c>
      <c r="J18" s="70">
        <v>1001458490</v>
      </c>
      <c r="K18" s="142">
        <v>41784</v>
      </c>
      <c r="L18" s="244">
        <v>41788</v>
      </c>
      <c r="M18" s="49"/>
      <c r="N18" s="247">
        <v>79070.399999999994</v>
      </c>
      <c r="O18" s="48"/>
    </row>
    <row r="19" spans="1:15" ht="18" customHeight="1">
      <c r="A19" s="40" t="s">
        <v>203</v>
      </c>
      <c r="B19" s="202"/>
      <c r="C19" s="255"/>
      <c r="D19" s="266"/>
      <c r="E19" s="76" t="s">
        <v>230</v>
      </c>
      <c r="F19" s="187">
        <v>41759</v>
      </c>
      <c r="G19" s="43">
        <v>43928</v>
      </c>
      <c r="H19" s="47">
        <f t="shared" ref="H19:H20" si="2">G19*10%</f>
        <v>4392.8</v>
      </c>
      <c r="I19" s="48">
        <f t="shared" ref="I19:I20" si="3">G19-H19</f>
        <v>39535.199999999997</v>
      </c>
      <c r="J19" s="145"/>
      <c r="K19" s="146"/>
      <c r="L19" s="207"/>
      <c r="M19" s="49"/>
      <c r="N19" s="200"/>
      <c r="O19" s="48"/>
    </row>
    <row r="20" spans="1:15" ht="18" customHeight="1">
      <c r="A20" s="40" t="s">
        <v>121</v>
      </c>
      <c r="B20" s="202"/>
      <c r="C20" s="255"/>
      <c r="D20" s="266"/>
      <c r="E20" s="76" t="s">
        <v>231</v>
      </c>
      <c r="F20" s="187">
        <v>41790</v>
      </c>
      <c r="G20" s="43">
        <v>43928</v>
      </c>
      <c r="H20" s="47">
        <f t="shared" si="2"/>
        <v>4392.8</v>
      </c>
      <c r="I20" s="48">
        <f t="shared" si="3"/>
        <v>39535.199999999997</v>
      </c>
      <c r="J20" s="70"/>
      <c r="K20" s="71"/>
      <c r="L20" s="56"/>
      <c r="M20" s="49"/>
      <c r="N20" s="48"/>
      <c r="O20" s="48"/>
    </row>
    <row r="21" spans="1:15" ht="18" customHeight="1">
      <c r="A21" s="40" t="s">
        <v>122</v>
      </c>
      <c r="B21" s="202"/>
      <c r="C21" s="255"/>
      <c r="D21" s="266"/>
      <c r="E21" s="45"/>
      <c r="F21" s="49"/>
      <c r="G21" s="47"/>
      <c r="H21" s="47"/>
      <c r="I21" s="48"/>
      <c r="J21" s="70"/>
      <c r="K21" s="71"/>
      <c r="L21" s="56"/>
      <c r="M21" s="49"/>
      <c r="N21" s="48"/>
      <c r="O21" s="48"/>
    </row>
    <row r="22" spans="1:15" ht="18" customHeight="1">
      <c r="A22" s="40" t="s">
        <v>123</v>
      </c>
      <c r="B22" s="203"/>
      <c r="C22" s="256"/>
      <c r="D22" s="317"/>
      <c r="E22" s="82"/>
      <c r="F22" s="58"/>
      <c r="G22" s="47"/>
      <c r="H22" s="80"/>
      <c r="I22" s="59"/>
      <c r="J22" s="89"/>
      <c r="K22" s="91"/>
      <c r="L22" s="57"/>
      <c r="M22" s="58"/>
      <c r="N22" s="59"/>
      <c r="O22" s="59"/>
    </row>
    <row r="23" spans="1:15" ht="18" customHeight="1" thickBot="1">
      <c r="A23" s="40" t="s">
        <v>128</v>
      </c>
      <c r="B23" s="130">
        <v>6510635539</v>
      </c>
      <c r="C23" s="131">
        <v>41634</v>
      </c>
      <c r="D23" s="132">
        <v>40700</v>
      </c>
      <c r="E23" s="45" t="s">
        <v>129</v>
      </c>
      <c r="F23" s="46">
        <v>41500</v>
      </c>
      <c r="G23" s="43">
        <v>40700</v>
      </c>
      <c r="H23" s="47">
        <v>4070</v>
      </c>
      <c r="I23" s="48">
        <v>36630</v>
      </c>
      <c r="J23" s="72">
        <v>1001435281</v>
      </c>
      <c r="K23" s="141">
        <v>41702</v>
      </c>
      <c r="L23" s="149">
        <v>41743</v>
      </c>
      <c r="M23" s="58"/>
      <c r="N23" s="48"/>
      <c r="O23" s="59">
        <v>36630</v>
      </c>
    </row>
    <row r="24" spans="1:15" ht="24" customHeight="1" thickTop="1" thickBot="1">
      <c r="A24" s="62" t="s">
        <v>0</v>
      </c>
      <c r="B24" s="240"/>
      <c r="C24" s="240"/>
      <c r="D24" s="63">
        <f>SUM(D11:D23)</f>
        <v>567837</v>
      </c>
      <c r="E24" s="239"/>
      <c r="F24" s="240"/>
      <c r="G24" s="64">
        <f>SUM(G11:G23)</f>
        <v>501944</v>
      </c>
      <c r="H24" s="64">
        <f t="shared" ref="H24:I24" si="4">SUM(H11:H23)</f>
        <v>50194.400000000009</v>
      </c>
      <c r="I24" s="64">
        <f t="shared" si="4"/>
        <v>451749.60000000003</v>
      </c>
      <c r="J24" s="241"/>
      <c r="K24" s="239"/>
      <c r="L24" s="241"/>
      <c r="M24" s="239"/>
      <c r="N24" s="64">
        <f t="shared" ref="N24" si="5">SUM(N11:N23)</f>
        <v>375584.4</v>
      </c>
      <c r="O24" s="65">
        <f>SUM(O11:O23)</f>
        <v>36630</v>
      </c>
    </row>
    <row r="25" spans="1:15" ht="13.5" thickTop="1"/>
    <row r="27" spans="1:15">
      <c r="A27" s="8" t="s">
        <v>126</v>
      </c>
    </row>
    <row r="28" spans="1:15">
      <c r="A28" s="100" t="s">
        <v>130</v>
      </c>
    </row>
  </sheetData>
  <mergeCells count="56">
    <mergeCell ref="H9:H10"/>
    <mergeCell ref="B24:C24"/>
    <mergeCell ref="E24:F24"/>
    <mergeCell ref="J24:K24"/>
    <mergeCell ref="L24:M24"/>
    <mergeCell ref="I9:I10"/>
    <mergeCell ref="J9:J10"/>
    <mergeCell ref="K9:K10"/>
    <mergeCell ref="L9:L10"/>
    <mergeCell ref="M9:M10"/>
    <mergeCell ref="B11:B22"/>
    <mergeCell ref="C11:C22"/>
    <mergeCell ref="D11:D22"/>
    <mergeCell ref="L11:L17"/>
    <mergeCell ref="I11:I17"/>
    <mergeCell ref="J11:J17"/>
    <mergeCell ref="A5:C5"/>
    <mergeCell ref="E5:G5"/>
    <mergeCell ref="H5:I5"/>
    <mergeCell ref="N5:O5"/>
    <mergeCell ref="A8:A10"/>
    <mergeCell ref="B8:D8"/>
    <mergeCell ref="E8:I8"/>
    <mergeCell ref="J8:K8"/>
    <mergeCell ref="L8:O8"/>
    <mergeCell ref="B9:B10"/>
    <mergeCell ref="N9:O9"/>
    <mergeCell ref="C9:C10"/>
    <mergeCell ref="D9:D10"/>
    <mergeCell ref="E9:E10"/>
    <mergeCell ref="F9:F10"/>
    <mergeCell ref="G9:G10"/>
    <mergeCell ref="A4:C4"/>
    <mergeCell ref="E4:G4"/>
    <mergeCell ref="H4:I4"/>
    <mergeCell ref="N4:O4"/>
    <mergeCell ref="A1:O1"/>
    <mergeCell ref="A2:C2"/>
    <mergeCell ref="E2:G2"/>
    <mergeCell ref="H2:I2"/>
    <mergeCell ref="L2:M2"/>
    <mergeCell ref="N2:O2"/>
    <mergeCell ref="A3:C3"/>
    <mergeCell ref="E3:G3"/>
    <mergeCell ref="H3:I3"/>
    <mergeCell ref="L3:M3"/>
    <mergeCell ref="N3:O3"/>
    <mergeCell ref="L18:L19"/>
    <mergeCell ref="N18:N19"/>
    <mergeCell ref="K11:K17"/>
    <mergeCell ref="N11:N17"/>
    <mergeCell ref="A11:A17"/>
    <mergeCell ref="E11:E17"/>
    <mergeCell ref="F11:F17"/>
    <mergeCell ref="G11:G17"/>
    <mergeCell ref="H11:H1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pane ySplit="10" topLeftCell="A17" activePane="bottomLeft" state="frozen"/>
      <selection pane="bottomLeft" activeCell="M21" sqref="M21"/>
    </sheetView>
  </sheetViews>
  <sheetFormatPr defaultRowHeight="12.75"/>
  <cols>
    <col min="1" max="1" width="7.28515625" bestFit="1" customWidth="1"/>
    <col min="2" max="2" width="11" bestFit="1" customWidth="1"/>
    <col min="3" max="3" width="10.140625" bestFit="1" customWidth="1"/>
    <col min="4" max="4" width="11.710937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0.28515625" bestFit="1" customWidth="1"/>
  </cols>
  <sheetData>
    <row r="1" spans="1:15" ht="54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5">
      <c r="A2" s="211" t="s">
        <v>57</v>
      </c>
      <c r="B2" s="211"/>
      <c r="C2" s="211"/>
      <c r="E2" s="211" t="s">
        <v>48</v>
      </c>
      <c r="F2" s="211"/>
      <c r="G2" s="211"/>
      <c r="H2" s="209">
        <v>93437</v>
      </c>
      <c r="I2" s="209"/>
      <c r="L2" s="212" t="s">
        <v>46</v>
      </c>
      <c r="M2" s="212"/>
      <c r="N2" s="213">
        <f>G12*12</f>
        <v>1338298.08</v>
      </c>
      <c r="O2" s="213"/>
    </row>
    <row r="3" spans="1:15" ht="12.75" customHeight="1">
      <c r="A3" s="211" t="s">
        <v>63</v>
      </c>
      <c r="B3" s="211"/>
      <c r="C3" s="211"/>
      <c r="E3" s="211" t="s">
        <v>47</v>
      </c>
      <c r="F3" s="211"/>
      <c r="G3" s="211"/>
      <c r="H3" s="209">
        <v>18087.84</v>
      </c>
      <c r="I3" s="209">
        <v>0</v>
      </c>
      <c r="L3" s="211" t="s">
        <v>45</v>
      </c>
      <c r="M3" s="211"/>
      <c r="N3" s="209">
        <f>N2-N23</f>
        <v>434946.8600000001</v>
      </c>
      <c r="O3" s="221"/>
    </row>
    <row r="4" spans="1:15">
      <c r="A4" s="211" t="s">
        <v>60</v>
      </c>
      <c r="B4" s="211"/>
      <c r="C4" s="211"/>
      <c r="E4" s="211" t="s">
        <v>68</v>
      </c>
      <c r="F4" s="211"/>
      <c r="G4" s="211"/>
      <c r="H4" s="209">
        <f>H2+H3</f>
        <v>111524.84</v>
      </c>
      <c r="I4" s="209">
        <v>0</v>
      </c>
      <c r="L4" s="30" t="s">
        <v>56</v>
      </c>
      <c r="N4" s="213">
        <v>0</v>
      </c>
      <c r="O4" s="294"/>
    </row>
    <row r="5" spans="1:15" ht="12.75" customHeight="1">
      <c r="A5" s="211" t="s">
        <v>61</v>
      </c>
      <c r="B5" s="211"/>
      <c r="C5" s="211"/>
      <c r="E5" s="211" t="s">
        <v>69</v>
      </c>
      <c r="F5" s="211"/>
      <c r="G5" s="211"/>
      <c r="H5" s="318" t="s">
        <v>54</v>
      </c>
      <c r="I5" s="318"/>
      <c r="L5" s="30" t="s">
        <v>66</v>
      </c>
      <c r="N5" s="209">
        <f>N4-O23</f>
        <v>0</v>
      </c>
      <c r="O5" s="221"/>
    </row>
    <row r="7" spans="1:15" ht="13.5" thickBot="1"/>
    <row r="8" spans="1:15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5" t="s">
        <v>9</v>
      </c>
      <c r="K8" s="227"/>
      <c r="L8" s="230" t="s">
        <v>4</v>
      </c>
      <c r="M8" s="231"/>
      <c r="N8" s="231"/>
      <c r="O8" s="232"/>
    </row>
    <row r="9" spans="1:15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5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5" ht="18" customHeight="1" thickTop="1">
      <c r="A11" s="40">
        <v>41468</v>
      </c>
      <c r="B11" s="68"/>
      <c r="C11" s="93"/>
      <c r="D11" s="94"/>
      <c r="E11" s="45"/>
      <c r="F11" s="49"/>
      <c r="G11" s="47"/>
      <c r="H11" s="47"/>
      <c r="I11" s="48"/>
      <c r="J11" s="68"/>
      <c r="K11" s="69"/>
      <c r="L11" s="54"/>
      <c r="M11" s="83"/>
      <c r="N11" s="44"/>
      <c r="O11" s="48"/>
    </row>
    <row r="12" spans="1:15" ht="18" customHeight="1">
      <c r="A12" s="40">
        <v>41499</v>
      </c>
      <c r="B12" s="243">
        <v>6510630659</v>
      </c>
      <c r="C12" s="263">
        <v>41624</v>
      </c>
      <c r="D12" s="265">
        <v>557624.19999999995</v>
      </c>
      <c r="E12" s="41" t="s">
        <v>50</v>
      </c>
      <c r="F12" s="42">
        <v>41517</v>
      </c>
      <c r="G12" s="43">
        <v>111524.84</v>
      </c>
      <c r="H12" s="43">
        <f t="shared" ref="H12:H17" si="0">G12*10%</f>
        <v>11152.484</v>
      </c>
      <c r="I12" s="44">
        <f t="shared" ref="I12:I22" si="1">G12-H12</f>
        <v>100372.356</v>
      </c>
      <c r="J12" s="243">
        <v>1001415074</v>
      </c>
      <c r="K12" s="242">
        <v>41627</v>
      </c>
      <c r="L12" s="244">
        <v>41639</v>
      </c>
      <c r="M12" s="280">
        <v>6920</v>
      </c>
      <c r="N12" s="247">
        <v>501861.78</v>
      </c>
      <c r="O12" s="48"/>
    </row>
    <row r="13" spans="1:15" ht="18" customHeight="1">
      <c r="A13" s="40">
        <v>41530</v>
      </c>
      <c r="B13" s="202"/>
      <c r="C13" s="255"/>
      <c r="D13" s="266"/>
      <c r="E13" s="76" t="s">
        <v>51</v>
      </c>
      <c r="F13" s="46">
        <v>41547</v>
      </c>
      <c r="G13" s="43">
        <v>111524.84</v>
      </c>
      <c r="H13" s="47">
        <f t="shared" si="0"/>
        <v>11152.484</v>
      </c>
      <c r="I13" s="48">
        <f t="shared" si="1"/>
        <v>100372.356</v>
      </c>
      <c r="J13" s="202"/>
      <c r="K13" s="204"/>
      <c r="L13" s="206"/>
      <c r="M13" s="284"/>
      <c r="N13" s="199"/>
      <c r="O13" s="48"/>
    </row>
    <row r="14" spans="1:15" ht="18" customHeight="1">
      <c r="A14" s="40">
        <v>41560</v>
      </c>
      <c r="B14" s="202"/>
      <c r="C14" s="255"/>
      <c r="D14" s="266"/>
      <c r="E14" s="76" t="s">
        <v>52</v>
      </c>
      <c r="F14" s="46">
        <v>41578</v>
      </c>
      <c r="G14" s="43">
        <v>111524.84</v>
      </c>
      <c r="H14" s="47">
        <f t="shared" si="0"/>
        <v>11152.484</v>
      </c>
      <c r="I14" s="48">
        <f t="shared" si="1"/>
        <v>100372.356</v>
      </c>
      <c r="J14" s="202"/>
      <c r="K14" s="204"/>
      <c r="L14" s="206"/>
      <c r="M14" s="284"/>
      <c r="N14" s="199"/>
      <c r="O14" s="48"/>
    </row>
    <row r="15" spans="1:15" ht="18" customHeight="1">
      <c r="A15" s="40">
        <v>41591</v>
      </c>
      <c r="B15" s="202"/>
      <c r="C15" s="255"/>
      <c r="D15" s="266"/>
      <c r="E15" s="76" t="s">
        <v>53</v>
      </c>
      <c r="F15" s="77">
        <v>41608</v>
      </c>
      <c r="G15" s="43">
        <v>111524.84</v>
      </c>
      <c r="H15" s="47">
        <f t="shared" si="0"/>
        <v>11152.484</v>
      </c>
      <c r="I15" s="48">
        <f t="shared" si="1"/>
        <v>100372.356</v>
      </c>
      <c r="J15" s="203"/>
      <c r="K15" s="205"/>
      <c r="L15" s="206"/>
      <c r="M15" s="284"/>
      <c r="N15" s="199"/>
      <c r="O15" s="48"/>
    </row>
    <row r="16" spans="1:15" ht="18" customHeight="1">
      <c r="A16" s="40">
        <v>41621</v>
      </c>
      <c r="B16" s="203"/>
      <c r="C16" s="256"/>
      <c r="D16" s="317"/>
      <c r="E16" s="76" t="s">
        <v>133</v>
      </c>
      <c r="F16" s="77">
        <v>41639</v>
      </c>
      <c r="G16" s="43">
        <v>111524.84</v>
      </c>
      <c r="H16" s="47">
        <f t="shared" si="0"/>
        <v>11152.484</v>
      </c>
      <c r="I16" s="48">
        <f t="shared" si="1"/>
        <v>100372.356</v>
      </c>
      <c r="J16" s="70">
        <v>1001415742</v>
      </c>
      <c r="K16" s="69">
        <v>41631</v>
      </c>
      <c r="L16" s="207"/>
      <c r="M16" s="281"/>
      <c r="N16" s="200"/>
      <c r="O16" s="48"/>
    </row>
    <row r="17" spans="1:15" ht="18" customHeight="1">
      <c r="A17" s="40">
        <v>41652</v>
      </c>
      <c r="B17" s="319">
        <v>6510635520</v>
      </c>
      <c r="C17" s="325">
        <v>41633</v>
      </c>
      <c r="D17" s="322">
        <v>669149.04</v>
      </c>
      <c r="E17" s="45" t="s">
        <v>193</v>
      </c>
      <c r="F17" s="46">
        <v>41670</v>
      </c>
      <c r="G17" s="43">
        <v>111524.84</v>
      </c>
      <c r="H17" s="47">
        <f t="shared" si="0"/>
        <v>11152.484</v>
      </c>
      <c r="I17" s="48">
        <f t="shared" si="1"/>
        <v>100372.356</v>
      </c>
      <c r="J17" s="70">
        <v>1001430930</v>
      </c>
      <c r="K17" s="69">
        <v>41693</v>
      </c>
      <c r="L17" s="244">
        <v>41743</v>
      </c>
      <c r="M17" s="49"/>
      <c r="N17" s="48">
        <v>100372.36</v>
      </c>
      <c r="O17" s="48"/>
    </row>
    <row r="18" spans="1:15" ht="18" customHeight="1">
      <c r="A18" s="40">
        <v>41683</v>
      </c>
      <c r="B18" s="320"/>
      <c r="C18" s="326"/>
      <c r="D18" s="323"/>
      <c r="E18" s="45" t="s">
        <v>194</v>
      </c>
      <c r="F18" s="46">
        <v>41698</v>
      </c>
      <c r="G18" s="43">
        <v>111524.84</v>
      </c>
      <c r="H18" s="47">
        <f>G18*10%</f>
        <v>11152.484</v>
      </c>
      <c r="I18" s="48">
        <f t="shared" si="1"/>
        <v>100372.356</v>
      </c>
      <c r="J18" s="70">
        <v>2000791298</v>
      </c>
      <c r="K18" s="69">
        <v>41708</v>
      </c>
      <c r="L18" s="206"/>
      <c r="M18" s="49"/>
      <c r="N18" s="48">
        <v>100372.36</v>
      </c>
      <c r="O18" s="48"/>
    </row>
    <row r="19" spans="1:15" ht="18" customHeight="1">
      <c r="A19" s="40">
        <v>41711</v>
      </c>
      <c r="B19" s="320"/>
      <c r="C19" s="326"/>
      <c r="D19" s="323"/>
      <c r="E19" s="45" t="s">
        <v>195</v>
      </c>
      <c r="F19" s="46">
        <v>41728</v>
      </c>
      <c r="G19" s="43">
        <v>111524.84</v>
      </c>
      <c r="H19" s="47">
        <f t="shared" ref="H19:H22" si="2">G19*10%</f>
        <v>11152.484</v>
      </c>
      <c r="I19" s="48">
        <f t="shared" si="1"/>
        <v>100372.356</v>
      </c>
      <c r="J19" s="70">
        <v>2000803978</v>
      </c>
      <c r="K19" s="69">
        <v>41737</v>
      </c>
      <c r="L19" s="207"/>
      <c r="M19" s="49"/>
      <c r="N19" s="48">
        <v>100372.36</v>
      </c>
      <c r="O19" s="48"/>
    </row>
    <row r="20" spans="1:15" ht="18" customHeight="1">
      <c r="A20" s="40">
        <v>41742</v>
      </c>
      <c r="B20" s="320"/>
      <c r="C20" s="326"/>
      <c r="D20" s="323"/>
      <c r="E20" s="76" t="s">
        <v>210</v>
      </c>
      <c r="F20" s="77" t="s">
        <v>208</v>
      </c>
      <c r="G20" s="43">
        <v>111524.84</v>
      </c>
      <c r="H20" s="47">
        <f t="shared" ref="H20" si="3">G20*10%</f>
        <v>11152.484</v>
      </c>
      <c r="I20" s="48">
        <f t="shared" ref="I20" si="4">G20-H20</f>
        <v>100372.356</v>
      </c>
      <c r="J20" s="145">
        <v>2000820522</v>
      </c>
      <c r="K20" s="191">
        <v>41759</v>
      </c>
      <c r="L20" s="55">
        <v>41770</v>
      </c>
      <c r="M20" s="49"/>
      <c r="N20" s="48">
        <v>100372.36</v>
      </c>
      <c r="O20" s="48"/>
    </row>
    <row r="21" spans="1:15" ht="18" customHeight="1">
      <c r="A21" s="40">
        <v>41772</v>
      </c>
      <c r="B21" s="320"/>
      <c r="C21" s="326"/>
      <c r="D21" s="323"/>
      <c r="E21" s="76" t="s">
        <v>232</v>
      </c>
      <c r="F21" s="77">
        <v>41789</v>
      </c>
      <c r="G21" s="43">
        <v>111524.84</v>
      </c>
      <c r="H21" s="47">
        <f t="shared" ref="H21" si="5">G21*10%</f>
        <v>11152.484</v>
      </c>
      <c r="I21" s="48">
        <f t="shared" ref="I21" si="6">G21-H21</f>
        <v>100372.356</v>
      </c>
      <c r="J21" s="70"/>
      <c r="K21" s="71"/>
      <c r="L21" s="56"/>
      <c r="M21" s="49"/>
      <c r="N21" s="48"/>
      <c r="O21" s="48"/>
    </row>
    <row r="22" spans="1:15" ht="18" customHeight="1" thickBot="1">
      <c r="A22" s="40">
        <v>41803</v>
      </c>
      <c r="B22" s="321"/>
      <c r="C22" s="327"/>
      <c r="D22" s="324"/>
      <c r="E22" s="50"/>
      <c r="F22" s="51"/>
      <c r="G22" s="52"/>
      <c r="H22" s="47">
        <f t="shared" si="2"/>
        <v>0</v>
      </c>
      <c r="I22" s="48">
        <f t="shared" si="1"/>
        <v>0</v>
      </c>
      <c r="J22" s="72"/>
      <c r="K22" s="73"/>
      <c r="L22" s="57"/>
      <c r="M22" s="58"/>
      <c r="N22" s="59"/>
      <c r="O22" s="59"/>
    </row>
    <row r="23" spans="1:15" ht="24" customHeight="1" thickTop="1" thickBot="1">
      <c r="A23" s="62" t="s">
        <v>0</v>
      </c>
      <c r="B23" s="240"/>
      <c r="C23" s="240"/>
      <c r="D23" s="63">
        <f>SUM(D11:D22)</f>
        <v>1226773.24</v>
      </c>
      <c r="E23" s="239"/>
      <c r="F23" s="240"/>
      <c r="G23" s="64">
        <f>SUM(G11:G22)</f>
        <v>1115248.3999999999</v>
      </c>
      <c r="H23" s="64">
        <f>SUM(H11:H22)</f>
        <v>111524.83999999998</v>
      </c>
      <c r="I23" s="64">
        <f>SUM(I11:I22)</f>
        <v>1003723.5600000002</v>
      </c>
      <c r="J23" s="240"/>
      <c r="K23" s="240"/>
      <c r="L23" s="241"/>
      <c r="M23" s="239"/>
      <c r="N23" s="64">
        <f>SUM(N11:N22)</f>
        <v>903351.22</v>
      </c>
      <c r="O23" s="65">
        <f>SUM(O11:O22)</f>
        <v>0</v>
      </c>
    </row>
    <row r="24" spans="1:15" ht="13.5" thickTop="1"/>
  </sheetData>
  <mergeCells count="53">
    <mergeCell ref="N12:N16"/>
    <mergeCell ref="L12:L16"/>
    <mergeCell ref="M12:M16"/>
    <mergeCell ref="B23:C23"/>
    <mergeCell ref="E23:F23"/>
    <mergeCell ref="J23:K23"/>
    <mergeCell ref="L23:M23"/>
    <mergeCell ref="B17:B22"/>
    <mergeCell ref="D17:D22"/>
    <mergeCell ref="C17:C22"/>
    <mergeCell ref="L17:L19"/>
    <mergeCell ref="L9:L10"/>
    <mergeCell ref="B12:B16"/>
    <mergeCell ref="C12:C16"/>
    <mergeCell ref="D12:D16"/>
    <mergeCell ref="J12:J15"/>
    <mergeCell ref="K12:K15"/>
    <mergeCell ref="G9:G10"/>
    <mergeCell ref="H9:H10"/>
    <mergeCell ref="I9:I10"/>
    <mergeCell ref="J9:J10"/>
    <mergeCell ref="K9:K10"/>
    <mergeCell ref="L8:O8"/>
    <mergeCell ref="M9:M10"/>
    <mergeCell ref="N9:O9"/>
    <mergeCell ref="N5:O5"/>
    <mergeCell ref="A8:A10"/>
    <mergeCell ref="B8:D8"/>
    <mergeCell ref="E8:I8"/>
    <mergeCell ref="J8:K8"/>
    <mergeCell ref="B9:B10"/>
    <mergeCell ref="C9:C10"/>
    <mergeCell ref="D9:D10"/>
    <mergeCell ref="E9:E10"/>
    <mergeCell ref="F9:F10"/>
    <mergeCell ref="A5:C5"/>
    <mergeCell ref="E5:G5"/>
    <mergeCell ref="H5:I5"/>
    <mergeCell ref="A1:O1"/>
    <mergeCell ref="L2:M2"/>
    <mergeCell ref="N2:O2"/>
    <mergeCell ref="A3:C3"/>
    <mergeCell ref="A4:C4"/>
    <mergeCell ref="A2:C2"/>
    <mergeCell ref="E2:G2"/>
    <mergeCell ref="H2:I2"/>
    <mergeCell ref="H4:I4"/>
    <mergeCell ref="L3:M3"/>
    <mergeCell ref="N3:O3"/>
    <mergeCell ref="E3:G3"/>
    <mergeCell ref="H3:I3"/>
    <mergeCell ref="E4:G4"/>
    <mergeCell ref="N4:O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pane ySplit="10" topLeftCell="A17" activePane="bottomLeft" state="frozen"/>
      <selection pane="bottomLeft" activeCell="L19" sqref="L19"/>
    </sheetView>
  </sheetViews>
  <sheetFormatPr defaultRowHeight="12.75"/>
  <cols>
    <col min="1" max="1" width="7.28515625" bestFit="1" customWidth="1"/>
    <col min="2" max="2" width="11" bestFit="1" customWidth="1"/>
    <col min="3" max="3" width="10.140625" bestFit="1" customWidth="1"/>
    <col min="4" max="4" width="11.710937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0.28515625" bestFit="1" customWidth="1"/>
  </cols>
  <sheetData>
    <row r="1" spans="1:18" ht="54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8">
      <c r="A2" s="211" t="s">
        <v>57</v>
      </c>
      <c r="B2" s="211"/>
      <c r="C2" s="211"/>
      <c r="E2" s="211" t="s">
        <v>48</v>
      </c>
      <c r="F2" s="211"/>
      <c r="G2" s="211"/>
      <c r="H2" s="209">
        <v>122040</v>
      </c>
      <c r="I2" s="209"/>
      <c r="L2" s="212" t="s">
        <v>46</v>
      </c>
      <c r="M2" s="212"/>
      <c r="N2" s="213">
        <f>G12*12</f>
        <v>2275157.2800000003</v>
      </c>
      <c r="O2" s="213"/>
    </row>
    <row r="3" spans="1:18" ht="12.75" customHeight="1">
      <c r="A3" s="211" t="s">
        <v>139</v>
      </c>
      <c r="B3" s="211"/>
      <c r="C3" s="211"/>
      <c r="E3" s="211" t="s">
        <v>47</v>
      </c>
      <c r="F3" s="211"/>
      <c r="G3" s="211"/>
      <c r="H3" s="209">
        <v>67556.44</v>
      </c>
      <c r="I3" s="209">
        <v>0</v>
      </c>
      <c r="L3" s="211" t="s">
        <v>45</v>
      </c>
      <c r="M3" s="211"/>
      <c r="N3" s="209">
        <f>N2-N23</f>
        <v>739426.10000000009</v>
      </c>
      <c r="O3" s="221"/>
    </row>
    <row r="4" spans="1:18">
      <c r="A4" s="211" t="s">
        <v>60</v>
      </c>
      <c r="B4" s="211"/>
      <c r="C4" s="211"/>
      <c r="E4" s="211" t="s">
        <v>68</v>
      </c>
      <c r="F4" s="211"/>
      <c r="G4" s="211"/>
      <c r="H4" s="209">
        <v>189596.44</v>
      </c>
      <c r="I4" s="209">
        <v>0</v>
      </c>
      <c r="L4" s="30" t="s">
        <v>56</v>
      </c>
      <c r="N4" s="213">
        <v>0</v>
      </c>
      <c r="O4" s="294"/>
      <c r="R4" s="37"/>
    </row>
    <row r="5" spans="1:18" ht="12.75" customHeight="1">
      <c r="A5" s="211" t="s">
        <v>61</v>
      </c>
      <c r="B5" s="211"/>
      <c r="C5" s="211"/>
      <c r="E5" s="211" t="s">
        <v>69</v>
      </c>
      <c r="F5" s="211"/>
      <c r="G5" s="211"/>
      <c r="H5" s="318" t="s">
        <v>54</v>
      </c>
      <c r="I5" s="318"/>
      <c r="L5" s="30" t="s">
        <v>66</v>
      </c>
      <c r="N5" s="209">
        <f>N4-O23</f>
        <v>0</v>
      </c>
      <c r="O5" s="221"/>
    </row>
    <row r="7" spans="1:18" ht="13.5" thickBot="1"/>
    <row r="8" spans="1:18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5" t="s">
        <v>9</v>
      </c>
      <c r="K8" s="227"/>
      <c r="L8" s="230" t="s">
        <v>4</v>
      </c>
      <c r="M8" s="231"/>
      <c r="N8" s="231"/>
      <c r="O8" s="232"/>
    </row>
    <row r="9" spans="1:18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8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8" ht="18" customHeight="1" thickTop="1">
      <c r="A11" s="40">
        <v>41468</v>
      </c>
      <c r="B11" s="68"/>
      <c r="C11" s="93"/>
      <c r="D11" s="94"/>
      <c r="E11" s="45"/>
      <c r="F11" s="49"/>
      <c r="G11" s="47"/>
      <c r="H11" s="47"/>
      <c r="I11" s="48"/>
      <c r="J11" s="68"/>
      <c r="K11" s="69"/>
      <c r="L11" s="54"/>
      <c r="M11" s="83"/>
      <c r="N11" s="44"/>
      <c r="O11" s="48"/>
    </row>
    <row r="12" spans="1:18" ht="18" customHeight="1">
      <c r="A12" s="40">
        <v>41499</v>
      </c>
      <c r="B12" s="243">
        <v>6510629702</v>
      </c>
      <c r="C12" s="263">
        <v>41624</v>
      </c>
      <c r="D12" s="265">
        <v>947982.2</v>
      </c>
      <c r="E12" s="41" t="s">
        <v>134</v>
      </c>
      <c r="F12" s="42">
        <v>41517</v>
      </c>
      <c r="G12" s="43">
        <v>189596.44</v>
      </c>
      <c r="H12" s="43">
        <f t="shared" ref="H12:H19" si="0">G12*10%</f>
        <v>18959.644</v>
      </c>
      <c r="I12" s="44">
        <f t="shared" ref="I12:I19" si="1">G12-H12</f>
        <v>170636.796</v>
      </c>
      <c r="J12" s="243">
        <v>1001415027</v>
      </c>
      <c r="K12" s="242">
        <v>41627</v>
      </c>
      <c r="L12" s="244">
        <v>41639</v>
      </c>
      <c r="M12" s="280">
        <v>6919</v>
      </c>
      <c r="N12" s="247">
        <v>853183.98</v>
      </c>
      <c r="O12" s="48"/>
    </row>
    <row r="13" spans="1:18" ht="18" customHeight="1">
      <c r="A13" s="40">
        <v>41530</v>
      </c>
      <c r="B13" s="202"/>
      <c r="C13" s="255"/>
      <c r="D13" s="266"/>
      <c r="E13" s="76" t="s">
        <v>135</v>
      </c>
      <c r="F13" s="46">
        <v>41547</v>
      </c>
      <c r="G13" s="43">
        <v>189596.44</v>
      </c>
      <c r="H13" s="47">
        <f t="shared" si="0"/>
        <v>18959.644</v>
      </c>
      <c r="I13" s="48">
        <f t="shared" si="1"/>
        <v>170636.796</v>
      </c>
      <c r="J13" s="202"/>
      <c r="K13" s="204"/>
      <c r="L13" s="206"/>
      <c r="M13" s="284"/>
      <c r="N13" s="199"/>
      <c r="O13" s="48"/>
    </row>
    <row r="14" spans="1:18" ht="18" customHeight="1">
      <c r="A14" s="40">
        <v>41560</v>
      </c>
      <c r="B14" s="202"/>
      <c r="C14" s="255"/>
      <c r="D14" s="266"/>
      <c r="E14" s="76" t="s">
        <v>136</v>
      </c>
      <c r="F14" s="46">
        <v>41578</v>
      </c>
      <c r="G14" s="43">
        <v>189596.44</v>
      </c>
      <c r="H14" s="47">
        <f t="shared" si="0"/>
        <v>18959.644</v>
      </c>
      <c r="I14" s="48">
        <f t="shared" si="1"/>
        <v>170636.796</v>
      </c>
      <c r="J14" s="202"/>
      <c r="K14" s="204"/>
      <c r="L14" s="206"/>
      <c r="M14" s="284"/>
      <c r="N14" s="199"/>
      <c r="O14" s="48"/>
    </row>
    <row r="15" spans="1:18" ht="18" customHeight="1">
      <c r="A15" s="40">
        <v>41591</v>
      </c>
      <c r="B15" s="202"/>
      <c r="C15" s="255"/>
      <c r="D15" s="266"/>
      <c r="E15" s="76" t="s">
        <v>137</v>
      </c>
      <c r="F15" s="77">
        <v>41608</v>
      </c>
      <c r="G15" s="43">
        <v>189596.44</v>
      </c>
      <c r="H15" s="47">
        <f t="shared" si="0"/>
        <v>18959.644</v>
      </c>
      <c r="I15" s="48">
        <f t="shared" si="1"/>
        <v>170636.796</v>
      </c>
      <c r="J15" s="203"/>
      <c r="K15" s="205"/>
      <c r="L15" s="206"/>
      <c r="M15" s="284"/>
      <c r="N15" s="199"/>
      <c r="O15" s="48"/>
    </row>
    <row r="16" spans="1:18" ht="18" customHeight="1">
      <c r="A16" s="40">
        <v>41621</v>
      </c>
      <c r="B16" s="203"/>
      <c r="C16" s="256"/>
      <c r="D16" s="317"/>
      <c r="E16" s="76" t="s">
        <v>138</v>
      </c>
      <c r="F16" s="77">
        <v>41639</v>
      </c>
      <c r="G16" s="43">
        <v>189596.44</v>
      </c>
      <c r="H16" s="47">
        <f t="shared" si="0"/>
        <v>18959.644</v>
      </c>
      <c r="I16" s="48">
        <f t="shared" si="1"/>
        <v>170636.796</v>
      </c>
      <c r="J16" s="70">
        <v>1001415729</v>
      </c>
      <c r="K16" s="69">
        <v>41631</v>
      </c>
      <c r="L16" s="207"/>
      <c r="M16" s="281"/>
      <c r="N16" s="200"/>
      <c r="O16" s="48"/>
    </row>
    <row r="17" spans="1:15" ht="18" customHeight="1">
      <c r="A17" s="40">
        <v>41652</v>
      </c>
      <c r="B17" s="319">
        <v>6510635519</v>
      </c>
      <c r="C17" s="263">
        <v>41633</v>
      </c>
      <c r="D17" s="265">
        <v>1137578.6399999999</v>
      </c>
      <c r="E17" s="76" t="s">
        <v>181</v>
      </c>
      <c r="F17" s="77">
        <v>41670</v>
      </c>
      <c r="G17" s="43">
        <v>189596.44</v>
      </c>
      <c r="H17" s="47">
        <f t="shared" si="0"/>
        <v>18959.644</v>
      </c>
      <c r="I17" s="48">
        <f t="shared" si="1"/>
        <v>170636.796</v>
      </c>
      <c r="J17" s="70">
        <v>1001430936</v>
      </c>
      <c r="K17" s="69">
        <v>41693</v>
      </c>
      <c r="L17" s="244">
        <v>41743</v>
      </c>
      <c r="M17" s="49"/>
      <c r="N17" s="48">
        <v>170636.79999999999</v>
      </c>
      <c r="O17" s="48"/>
    </row>
    <row r="18" spans="1:15" ht="18" customHeight="1">
      <c r="A18" s="40">
        <v>41683</v>
      </c>
      <c r="B18" s="320"/>
      <c r="C18" s="255"/>
      <c r="D18" s="266"/>
      <c r="E18" s="76" t="s">
        <v>182</v>
      </c>
      <c r="F18" s="77">
        <v>41698</v>
      </c>
      <c r="G18" s="43">
        <v>189596.44</v>
      </c>
      <c r="H18" s="47">
        <f t="shared" si="0"/>
        <v>18959.644</v>
      </c>
      <c r="I18" s="48">
        <f t="shared" si="1"/>
        <v>170636.796</v>
      </c>
      <c r="J18" s="70">
        <v>2000791277</v>
      </c>
      <c r="K18" s="69">
        <v>41707</v>
      </c>
      <c r="L18" s="207"/>
      <c r="M18" s="49"/>
      <c r="N18" s="48">
        <v>170636.79999999999</v>
      </c>
      <c r="O18" s="48"/>
    </row>
    <row r="19" spans="1:15" ht="18" customHeight="1">
      <c r="A19" s="40">
        <v>41711</v>
      </c>
      <c r="B19" s="320"/>
      <c r="C19" s="255"/>
      <c r="D19" s="266"/>
      <c r="E19" s="45" t="s">
        <v>196</v>
      </c>
      <c r="F19" s="46">
        <v>41728</v>
      </c>
      <c r="G19" s="43">
        <v>189596.44</v>
      </c>
      <c r="H19" s="47">
        <f t="shared" si="0"/>
        <v>18959.644</v>
      </c>
      <c r="I19" s="48">
        <f t="shared" si="1"/>
        <v>170636.796</v>
      </c>
      <c r="J19" s="70">
        <v>2000804022</v>
      </c>
      <c r="K19" s="69">
        <v>41758</v>
      </c>
      <c r="L19" s="190">
        <v>41762</v>
      </c>
      <c r="M19" s="49"/>
      <c r="N19" s="48">
        <v>170636.79999999999</v>
      </c>
      <c r="O19" s="48"/>
    </row>
    <row r="20" spans="1:15" ht="18" customHeight="1">
      <c r="A20" s="40">
        <v>41742</v>
      </c>
      <c r="B20" s="320"/>
      <c r="C20" s="255"/>
      <c r="D20" s="266"/>
      <c r="E20" s="76" t="s">
        <v>211</v>
      </c>
      <c r="F20" s="144" t="s">
        <v>208</v>
      </c>
      <c r="G20" s="43">
        <v>189596.44</v>
      </c>
      <c r="H20" s="47">
        <f t="shared" ref="H20" si="2">G20*10%</f>
        <v>18959.644</v>
      </c>
      <c r="I20" s="48">
        <f t="shared" ref="I20" si="3">G20-H20</f>
        <v>170636.796</v>
      </c>
      <c r="J20" s="70">
        <v>2000820524</v>
      </c>
      <c r="K20" s="69">
        <v>41763</v>
      </c>
      <c r="L20" s="190">
        <v>41765</v>
      </c>
      <c r="M20" s="49"/>
      <c r="N20" s="48">
        <v>170636.79999999999</v>
      </c>
      <c r="O20" s="48"/>
    </row>
    <row r="21" spans="1:15" ht="18" customHeight="1">
      <c r="A21" s="40">
        <v>41772</v>
      </c>
      <c r="B21" s="320"/>
      <c r="C21" s="255"/>
      <c r="D21" s="266"/>
      <c r="E21" s="76" t="s">
        <v>233</v>
      </c>
      <c r="F21" s="144">
        <v>41789</v>
      </c>
      <c r="G21" s="43">
        <v>189596.44</v>
      </c>
      <c r="H21" s="47">
        <f t="shared" ref="H21" si="4">G21*10%</f>
        <v>18959.644</v>
      </c>
      <c r="I21" s="48">
        <f t="shared" ref="I21" si="5">G21-H21</f>
        <v>170636.796</v>
      </c>
      <c r="J21" s="70"/>
      <c r="K21" s="71"/>
      <c r="L21" s="56"/>
      <c r="M21" s="49"/>
      <c r="N21" s="48"/>
      <c r="O21" s="48"/>
    </row>
    <row r="22" spans="1:15" ht="18" customHeight="1" thickBot="1">
      <c r="A22" s="40">
        <v>41803</v>
      </c>
      <c r="B22" s="321"/>
      <c r="C22" s="264"/>
      <c r="D22" s="267"/>
      <c r="E22" s="50"/>
      <c r="F22" s="51"/>
      <c r="G22" s="52"/>
      <c r="H22" s="52"/>
      <c r="I22" s="53"/>
      <c r="J22" s="72"/>
      <c r="K22" s="73"/>
      <c r="L22" s="57"/>
      <c r="M22" s="58"/>
      <c r="N22" s="59"/>
      <c r="O22" s="59"/>
    </row>
    <row r="23" spans="1:15" ht="24" customHeight="1" thickTop="1" thickBot="1">
      <c r="A23" s="62" t="s">
        <v>0</v>
      </c>
      <c r="B23" s="240"/>
      <c r="C23" s="240"/>
      <c r="D23" s="63">
        <f>SUM(D11:D22)</f>
        <v>2085560.8399999999</v>
      </c>
      <c r="E23" s="239"/>
      <c r="F23" s="240"/>
      <c r="G23" s="64">
        <f>SUM(G11:G22)</f>
        <v>1895964.3999999997</v>
      </c>
      <c r="H23" s="64">
        <f>SUM(H11:H22)</f>
        <v>189596.44</v>
      </c>
      <c r="I23" s="64">
        <f>SUM(I11:I22)</f>
        <v>1706367.9600000002</v>
      </c>
      <c r="J23" s="240"/>
      <c r="K23" s="240"/>
      <c r="L23" s="241"/>
      <c r="M23" s="239"/>
      <c r="N23" s="64">
        <f>SUM(N11:N22)</f>
        <v>1535731.1800000002</v>
      </c>
      <c r="O23" s="65">
        <f>SUM(O11:O22)</f>
        <v>0</v>
      </c>
    </row>
    <row r="24" spans="1:15" ht="13.5" thickTop="1"/>
  </sheetData>
  <mergeCells count="53">
    <mergeCell ref="L17:L18"/>
    <mergeCell ref="B23:C23"/>
    <mergeCell ref="E23:F23"/>
    <mergeCell ref="J23:K23"/>
    <mergeCell ref="L23:M23"/>
    <mergeCell ref="B17:B22"/>
    <mergeCell ref="C17:C22"/>
    <mergeCell ref="D17:D22"/>
    <mergeCell ref="B12:B16"/>
    <mergeCell ref="C12:C16"/>
    <mergeCell ref="L12:L16"/>
    <mergeCell ref="D12:D16"/>
    <mergeCell ref="I9:I10"/>
    <mergeCell ref="J9:J10"/>
    <mergeCell ref="K9:K10"/>
    <mergeCell ref="L9:L10"/>
    <mergeCell ref="H5:I5"/>
    <mergeCell ref="N12:N16"/>
    <mergeCell ref="M12:M16"/>
    <mergeCell ref="H9:H10"/>
    <mergeCell ref="N5:O5"/>
    <mergeCell ref="E8:I8"/>
    <mergeCell ref="J8:K8"/>
    <mergeCell ref="L8:O8"/>
    <mergeCell ref="N9:O9"/>
    <mergeCell ref="G9:G10"/>
    <mergeCell ref="J12:J15"/>
    <mergeCell ref="K12:K15"/>
    <mergeCell ref="M9:M10"/>
    <mergeCell ref="H4:I4"/>
    <mergeCell ref="N4:O4"/>
    <mergeCell ref="A1:O1"/>
    <mergeCell ref="A2:C2"/>
    <mergeCell ref="E2:G2"/>
    <mergeCell ref="H2:I2"/>
    <mergeCell ref="L2:M2"/>
    <mergeCell ref="N2:O2"/>
    <mergeCell ref="A3:C3"/>
    <mergeCell ref="E3:G3"/>
    <mergeCell ref="H3:I3"/>
    <mergeCell ref="L3:M3"/>
    <mergeCell ref="N3:O3"/>
    <mergeCell ref="A4:C4"/>
    <mergeCell ref="E4:G4"/>
    <mergeCell ref="A5:C5"/>
    <mergeCell ref="E5:G5"/>
    <mergeCell ref="A8:A10"/>
    <mergeCell ref="B8:D8"/>
    <mergeCell ref="B9:B10"/>
    <mergeCell ref="C9:C10"/>
    <mergeCell ref="D9:D10"/>
    <mergeCell ref="E9:E10"/>
    <mergeCell ref="F9:F1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pane ySplit="10" topLeftCell="A14" activePane="bottomLeft" state="frozen"/>
      <selection pane="bottomLeft" activeCell="I16" sqref="I16"/>
    </sheetView>
  </sheetViews>
  <sheetFormatPr defaultRowHeight="12.75"/>
  <cols>
    <col min="1" max="1" width="8.28515625" customWidth="1"/>
    <col min="2" max="2" width="11.85546875" customWidth="1"/>
    <col min="3" max="3" width="10.140625" bestFit="1" customWidth="1"/>
    <col min="4" max="4" width="12.28515625" style="37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43267</v>
      </c>
      <c r="I2" s="209"/>
      <c r="L2" s="212" t="s">
        <v>46</v>
      </c>
      <c r="M2" s="212"/>
      <c r="N2" s="213">
        <f>G21*12</f>
        <v>519204</v>
      </c>
      <c r="O2" s="213"/>
      <c r="P2" s="20"/>
      <c r="Q2" s="20"/>
    </row>
    <row r="3" spans="1:17" ht="12.75" customHeight="1">
      <c r="A3" s="211" t="s">
        <v>149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N2-N23</f>
        <v>519204</v>
      </c>
      <c r="O3" s="209"/>
      <c r="P3" s="36" t="s">
        <v>58</v>
      </c>
      <c r="Q3" s="36"/>
    </row>
    <row r="4" spans="1:17">
      <c r="A4" s="211" t="s">
        <v>131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v>0</v>
      </c>
      <c r="O4" s="209"/>
      <c r="P4" s="36"/>
      <c r="Q4" s="36"/>
    </row>
    <row r="5" spans="1:17" ht="12.75" customHeight="1">
      <c r="A5" s="211" t="s">
        <v>132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N4-O23</f>
        <v>0</v>
      </c>
      <c r="O5" s="221"/>
      <c r="P5" s="36"/>
      <c r="Q5" s="36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328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329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7" ht="18" customHeight="1" thickTop="1">
      <c r="A11" s="40">
        <v>41468</v>
      </c>
      <c r="B11" s="70"/>
      <c r="C11" s="88"/>
      <c r="D11" s="186"/>
      <c r="E11" s="41"/>
      <c r="F11" s="42"/>
      <c r="G11" s="81">
        <v>0</v>
      </c>
      <c r="H11" s="43">
        <f>G11*10%</f>
        <v>0</v>
      </c>
      <c r="I11" s="44">
        <f>G11-H11</f>
        <v>0</v>
      </c>
      <c r="J11" s="68"/>
      <c r="K11" s="69"/>
      <c r="L11" s="54"/>
      <c r="M11" s="128"/>
      <c r="N11" s="127"/>
      <c r="O11" s="48"/>
    </row>
    <row r="12" spans="1:17" ht="18" customHeight="1">
      <c r="A12" s="40">
        <v>41499</v>
      </c>
      <c r="B12" s="70"/>
      <c r="C12" s="88"/>
      <c r="D12" s="94"/>
      <c r="E12" s="41"/>
      <c r="F12" s="42"/>
      <c r="G12" s="43"/>
      <c r="H12" s="43"/>
      <c r="I12" s="44"/>
      <c r="J12" s="70"/>
      <c r="K12" s="69"/>
      <c r="L12" s="55"/>
      <c r="M12" s="47"/>
      <c r="N12" s="126"/>
      <c r="O12" s="48"/>
    </row>
    <row r="13" spans="1:17" ht="18" customHeight="1">
      <c r="A13" s="40">
        <v>41530</v>
      </c>
      <c r="B13" s="70"/>
      <c r="C13" s="88"/>
      <c r="D13" s="94"/>
      <c r="E13" s="41"/>
      <c r="F13" s="42"/>
      <c r="G13" s="43"/>
      <c r="H13" s="43"/>
      <c r="I13" s="44"/>
      <c r="J13" s="70"/>
      <c r="K13" s="69"/>
      <c r="L13" s="56"/>
      <c r="M13" s="49"/>
      <c r="N13" s="48"/>
      <c r="O13" s="48"/>
    </row>
    <row r="14" spans="1:17" ht="18" customHeight="1">
      <c r="A14" s="40">
        <v>41560</v>
      </c>
      <c r="B14" s="70"/>
      <c r="C14" s="88"/>
      <c r="D14" s="94"/>
      <c r="E14" s="41"/>
      <c r="F14" s="42"/>
      <c r="G14" s="43"/>
      <c r="H14" s="43"/>
      <c r="I14" s="44"/>
      <c r="J14" s="70"/>
      <c r="K14" s="69"/>
      <c r="L14" s="56"/>
      <c r="M14" s="49"/>
      <c r="N14" s="48"/>
      <c r="O14" s="48"/>
    </row>
    <row r="15" spans="1:17" ht="18" customHeight="1">
      <c r="A15" s="40">
        <v>41591</v>
      </c>
      <c r="B15" s="70"/>
      <c r="C15" s="88"/>
      <c r="D15" s="186"/>
      <c r="E15" s="41"/>
      <c r="F15" s="42"/>
      <c r="G15" s="43"/>
      <c r="H15" s="43"/>
      <c r="I15" s="44"/>
      <c r="J15" s="70"/>
      <c r="K15" s="71"/>
      <c r="L15" s="56"/>
      <c r="M15" s="49"/>
      <c r="N15" s="48"/>
      <c r="O15" s="48"/>
    </row>
    <row r="16" spans="1:17" ht="18" customHeight="1">
      <c r="A16" s="40">
        <v>41621</v>
      </c>
      <c r="B16" s="70"/>
      <c r="C16" s="88"/>
      <c r="D16" s="94"/>
      <c r="E16" s="45"/>
      <c r="F16" s="46"/>
      <c r="G16" s="47"/>
      <c r="H16" s="47"/>
      <c r="I16" s="48"/>
      <c r="J16" s="70"/>
      <c r="K16" s="71"/>
      <c r="L16" s="56"/>
      <c r="M16" s="49"/>
      <c r="N16" s="48"/>
      <c r="O16" s="48"/>
    </row>
    <row r="17" spans="1:15" ht="18" customHeight="1">
      <c r="A17" s="40">
        <v>41652</v>
      </c>
      <c r="B17" s="70"/>
      <c r="C17" s="88"/>
      <c r="D17" s="94"/>
      <c r="E17" s="45"/>
      <c r="F17" s="49"/>
      <c r="G17" s="47"/>
      <c r="H17" s="47"/>
      <c r="I17" s="48"/>
      <c r="J17" s="70"/>
      <c r="K17" s="71"/>
      <c r="L17" s="56"/>
      <c r="M17" s="49"/>
      <c r="N17" s="48"/>
      <c r="O17" s="48"/>
    </row>
    <row r="18" spans="1:15" ht="18" customHeight="1">
      <c r="A18" s="40">
        <v>41683</v>
      </c>
      <c r="B18" s="70"/>
      <c r="C18" s="88"/>
      <c r="D18" s="94"/>
      <c r="E18" s="45"/>
      <c r="F18" s="49"/>
      <c r="G18" s="47"/>
      <c r="H18" s="47"/>
      <c r="I18" s="48"/>
      <c r="J18" s="70"/>
      <c r="K18" s="71"/>
      <c r="L18" s="56"/>
      <c r="M18" s="49"/>
      <c r="N18" s="48"/>
      <c r="O18" s="48"/>
    </row>
    <row r="19" spans="1:15" ht="18" customHeight="1">
      <c r="A19" s="40">
        <v>41711</v>
      </c>
      <c r="B19" s="70"/>
      <c r="C19" s="88"/>
      <c r="D19" s="186"/>
      <c r="E19" s="45"/>
      <c r="F19" s="49"/>
      <c r="G19" s="47"/>
      <c r="H19" s="47"/>
      <c r="I19" s="48"/>
      <c r="J19" s="70"/>
      <c r="K19" s="71"/>
      <c r="L19" s="56"/>
      <c r="M19" s="49"/>
      <c r="N19" s="48"/>
      <c r="O19" s="48"/>
    </row>
    <row r="20" spans="1:15" ht="18" customHeight="1">
      <c r="A20" s="40">
        <v>41742</v>
      </c>
      <c r="B20" s="70"/>
      <c r="C20" s="88"/>
      <c r="D20" s="94"/>
      <c r="E20" s="45"/>
      <c r="F20" s="49"/>
      <c r="G20" s="47"/>
      <c r="H20" s="47"/>
      <c r="I20" s="48"/>
      <c r="J20" s="70"/>
      <c r="K20" s="71"/>
      <c r="L20" s="56"/>
      <c r="M20" s="49"/>
      <c r="N20" s="48"/>
      <c r="O20" s="48"/>
    </row>
    <row r="21" spans="1:15" ht="18" customHeight="1">
      <c r="A21" s="40">
        <v>41772</v>
      </c>
      <c r="B21" s="243">
        <v>6510655041</v>
      </c>
      <c r="C21" s="263">
        <v>41739</v>
      </c>
      <c r="D21" s="265">
        <v>2043600</v>
      </c>
      <c r="E21" s="41" t="s">
        <v>151</v>
      </c>
      <c r="F21" s="42">
        <v>41790</v>
      </c>
      <c r="G21" s="43">
        <v>43267</v>
      </c>
      <c r="H21" s="43">
        <f t="shared" ref="H21" si="0">G21*10%</f>
        <v>4326.7</v>
      </c>
      <c r="I21" s="44">
        <f t="shared" ref="I21" si="1">G21-H21</f>
        <v>38940.300000000003</v>
      </c>
      <c r="J21" s="70"/>
      <c r="K21" s="71"/>
      <c r="L21" s="56"/>
      <c r="M21" s="49"/>
      <c r="N21" s="48"/>
      <c r="O21" s="48"/>
    </row>
    <row r="22" spans="1:15" ht="18" customHeight="1" thickBot="1">
      <c r="A22" s="40">
        <v>41803</v>
      </c>
      <c r="B22" s="262"/>
      <c r="C22" s="264"/>
      <c r="D22" s="267"/>
      <c r="E22" s="50"/>
      <c r="F22" s="51"/>
      <c r="G22" s="52"/>
      <c r="H22" s="52"/>
      <c r="I22" s="53"/>
      <c r="J22" s="72"/>
      <c r="K22" s="73"/>
      <c r="L22" s="57"/>
      <c r="M22" s="58"/>
      <c r="N22" s="59"/>
      <c r="O22" s="59"/>
    </row>
    <row r="23" spans="1:15" ht="24" customHeight="1" thickTop="1" thickBot="1">
      <c r="A23" s="62" t="s">
        <v>0</v>
      </c>
      <c r="B23" s="240"/>
      <c r="C23" s="240"/>
      <c r="D23" s="63">
        <f>SUM(D11:D22)</f>
        <v>2043600</v>
      </c>
      <c r="E23" s="239"/>
      <c r="F23" s="240"/>
      <c r="G23" s="64">
        <f>SUM(G11:G22)</f>
        <v>43267</v>
      </c>
      <c r="H23" s="64">
        <f t="shared" ref="H23:I23" si="2">SUM(H11:H22)</f>
        <v>4326.7</v>
      </c>
      <c r="I23" s="64">
        <f t="shared" si="2"/>
        <v>38940.300000000003</v>
      </c>
      <c r="J23" s="241"/>
      <c r="K23" s="239"/>
      <c r="L23" s="241"/>
      <c r="M23" s="239"/>
      <c r="N23" s="64">
        <f>SUM(N11:N22)</f>
        <v>0</v>
      </c>
      <c r="O23" s="65">
        <f>SUM(O11:O22)</f>
        <v>0</v>
      </c>
    </row>
    <row r="24" spans="1:15" ht="13.5" thickTop="1"/>
    <row r="25" spans="1:15">
      <c r="A25" s="12" t="s">
        <v>220</v>
      </c>
    </row>
    <row r="26" spans="1:15">
      <c r="A26" s="8"/>
    </row>
  </sheetData>
  <mergeCells count="44">
    <mergeCell ref="H9:H10"/>
    <mergeCell ref="B23:C23"/>
    <mergeCell ref="E23:F23"/>
    <mergeCell ref="J23:K23"/>
    <mergeCell ref="L23:M23"/>
    <mergeCell ref="I9:I10"/>
    <mergeCell ref="J9:J10"/>
    <mergeCell ref="K9:K10"/>
    <mergeCell ref="L9:L10"/>
    <mergeCell ref="M9:M10"/>
    <mergeCell ref="B21:B22"/>
    <mergeCell ref="C21:C22"/>
    <mergeCell ref="D21:D22"/>
    <mergeCell ref="A5:C5"/>
    <mergeCell ref="E5:G5"/>
    <mergeCell ref="H5:I5"/>
    <mergeCell ref="N5:O5"/>
    <mergeCell ref="A8:A10"/>
    <mergeCell ref="B8:D8"/>
    <mergeCell ref="E8:I8"/>
    <mergeCell ref="J8:K8"/>
    <mergeCell ref="L8:O8"/>
    <mergeCell ref="B9:B10"/>
    <mergeCell ref="N9:O9"/>
    <mergeCell ref="C9:C10"/>
    <mergeCell ref="D9:D10"/>
    <mergeCell ref="E9:E10"/>
    <mergeCell ref="F9:F10"/>
    <mergeCell ref="G9:G10"/>
    <mergeCell ref="A4:C4"/>
    <mergeCell ref="E4:G4"/>
    <mergeCell ref="H4:I4"/>
    <mergeCell ref="N4:O4"/>
    <mergeCell ref="A1:O1"/>
    <mergeCell ref="A2:C2"/>
    <mergeCell ref="E2:G2"/>
    <mergeCell ref="H2:I2"/>
    <mergeCell ref="L2:M2"/>
    <mergeCell ref="N2:O2"/>
    <mergeCell ref="A3:C3"/>
    <mergeCell ref="E3:G3"/>
    <mergeCell ref="H3:I3"/>
    <mergeCell ref="L3:M3"/>
    <mergeCell ref="N3:O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pane ySplit="10" topLeftCell="A11" activePane="bottomLeft" state="frozen"/>
      <selection pane="bottomLeft" activeCell="P20" sqref="P20"/>
    </sheetView>
  </sheetViews>
  <sheetFormatPr defaultRowHeight="12.75"/>
  <cols>
    <col min="1" max="1" width="8.28515625" customWidth="1"/>
    <col min="2" max="2" width="11.85546875" customWidth="1"/>
    <col min="3" max="3" width="10.140625" bestFit="1" customWidth="1"/>
    <col min="4" max="4" width="12.2851562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1.5703125" bestFit="1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113933</v>
      </c>
      <c r="I2" s="209"/>
      <c r="L2" s="212" t="s">
        <v>46</v>
      </c>
      <c r="M2" s="212"/>
      <c r="N2" s="213">
        <f>G11*12</f>
        <v>1367196</v>
      </c>
      <c r="O2" s="213"/>
      <c r="P2" s="20"/>
      <c r="Q2" s="20"/>
    </row>
    <row r="3" spans="1:17" ht="12.75" customHeight="1">
      <c r="A3" s="211" t="s">
        <v>149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N2-N23</f>
        <v>341799</v>
      </c>
      <c r="O3" s="209"/>
      <c r="P3" s="36" t="s">
        <v>58</v>
      </c>
      <c r="Q3" s="36"/>
    </row>
    <row r="4" spans="1:17">
      <c r="A4" s="211" t="s">
        <v>60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v>0</v>
      </c>
      <c r="O4" s="209"/>
      <c r="P4" s="36"/>
      <c r="Q4" s="36"/>
    </row>
    <row r="5" spans="1:17" ht="12.75" customHeight="1">
      <c r="A5" s="211" t="s">
        <v>150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N4-O23</f>
        <v>0</v>
      </c>
      <c r="O5" s="221"/>
      <c r="P5" s="36"/>
      <c r="Q5" s="36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7" ht="18" customHeight="1" thickTop="1">
      <c r="A11" s="40">
        <v>41468</v>
      </c>
      <c r="B11" s="253">
        <v>6510605394</v>
      </c>
      <c r="C11" s="254">
        <v>41451</v>
      </c>
      <c r="D11" s="291">
        <v>341799</v>
      </c>
      <c r="E11" s="41" t="s">
        <v>151</v>
      </c>
      <c r="F11" s="42">
        <v>41486</v>
      </c>
      <c r="G11" s="43">
        <v>113933</v>
      </c>
      <c r="H11" s="43">
        <f>G11*10%</f>
        <v>11393.300000000001</v>
      </c>
      <c r="I11" s="44">
        <f>G11-H11</f>
        <v>102539.7</v>
      </c>
      <c r="J11" s="253">
        <v>1001403793</v>
      </c>
      <c r="K11" s="260">
        <v>41597</v>
      </c>
      <c r="L11" s="54">
        <v>41605</v>
      </c>
      <c r="M11" s="135">
        <v>6902</v>
      </c>
      <c r="N11" s="129">
        <v>102539.7</v>
      </c>
      <c r="O11" s="48"/>
    </row>
    <row r="12" spans="1:17" ht="18" customHeight="1">
      <c r="A12" s="40">
        <v>41499</v>
      </c>
      <c r="B12" s="202"/>
      <c r="C12" s="255"/>
      <c r="D12" s="292"/>
      <c r="E12" s="41" t="s">
        <v>152</v>
      </c>
      <c r="F12" s="42">
        <v>41517</v>
      </c>
      <c r="G12" s="43">
        <v>113933</v>
      </c>
      <c r="H12" s="43">
        <f t="shared" ref="H12:H13" si="0">G12*10%</f>
        <v>11393.300000000001</v>
      </c>
      <c r="I12" s="44">
        <f t="shared" ref="I12:I13" si="1">G12-H12</f>
        <v>102539.7</v>
      </c>
      <c r="J12" s="202"/>
      <c r="K12" s="204"/>
      <c r="L12" s="244">
        <v>41611</v>
      </c>
      <c r="M12" s="331">
        <v>6905</v>
      </c>
      <c r="N12" s="330">
        <v>205079.4</v>
      </c>
      <c r="O12" s="48"/>
    </row>
    <row r="13" spans="1:17" ht="18" customHeight="1">
      <c r="A13" s="40">
        <v>41530</v>
      </c>
      <c r="B13" s="203"/>
      <c r="C13" s="256"/>
      <c r="D13" s="293"/>
      <c r="E13" s="41" t="s">
        <v>153</v>
      </c>
      <c r="F13" s="102">
        <v>41547</v>
      </c>
      <c r="G13" s="43">
        <v>113933</v>
      </c>
      <c r="H13" s="43">
        <f t="shared" si="0"/>
        <v>11393.300000000001</v>
      </c>
      <c r="I13" s="44">
        <f t="shared" si="1"/>
        <v>102539.7</v>
      </c>
      <c r="J13" s="203"/>
      <c r="K13" s="205"/>
      <c r="L13" s="207"/>
      <c r="M13" s="332"/>
      <c r="N13" s="250"/>
      <c r="O13" s="48"/>
    </row>
    <row r="14" spans="1:17" ht="18" customHeight="1">
      <c r="A14" s="40">
        <v>41560</v>
      </c>
      <c r="B14" s="243">
        <v>6510616281</v>
      </c>
      <c r="C14" s="263">
        <v>41528</v>
      </c>
      <c r="D14" s="302">
        <v>797531</v>
      </c>
      <c r="E14" s="41" t="s">
        <v>158</v>
      </c>
      <c r="F14" s="42">
        <v>41578</v>
      </c>
      <c r="G14" s="43">
        <v>113933</v>
      </c>
      <c r="H14" s="43">
        <f t="shared" ref="H14:H16" si="2">G14*10%</f>
        <v>11393.300000000001</v>
      </c>
      <c r="I14" s="44">
        <f t="shared" ref="I14:I16" si="3">G14-H14</f>
        <v>102539.7</v>
      </c>
      <c r="J14" s="319">
        <v>1001414269</v>
      </c>
      <c r="K14" s="275">
        <v>41626</v>
      </c>
      <c r="L14" s="244">
        <v>41632</v>
      </c>
      <c r="M14" s="331">
        <v>6917</v>
      </c>
      <c r="N14" s="247">
        <v>205079.4</v>
      </c>
      <c r="O14" s="48"/>
    </row>
    <row r="15" spans="1:17" ht="18" customHeight="1">
      <c r="A15" s="40">
        <v>41591</v>
      </c>
      <c r="B15" s="202"/>
      <c r="C15" s="255"/>
      <c r="D15" s="292"/>
      <c r="E15" s="41" t="s">
        <v>159</v>
      </c>
      <c r="F15" s="42">
        <v>41608</v>
      </c>
      <c r="G15" s="43">
        <v>113933</v>
      </c>
      <c r="H15" s="43">
        <f t="shared" si="2"/>
        <v>11393.300000000001</v>
      </c>
      <c r="I15" s="44">
        <f t="shared" si="3"/>
        <v>102539.7</v>
      </c>
      <c r="J15" s="333"/>
      <c r="K15" s="276"/>
      <c r="L15" s="207"/>
      <c r="M15" s="332"/>
      <c r="N15" s="200"/>
      <c r="O15" s="48"/>
    </row>
    <row r="16" spans="1:17" ht="18" customHeight="1">
      <c r="A16" s="40">
        <v>41621</v>
      </c>
      <c r="B16" s="202"/>
      <c r="C16" s="255"/>
      <c r="D16" s="292"/>
      <c r="E16" s="41" t="s">
        <v>160</v>
      </c>
      <c r="F16" s="42">
        <v>41639</v>
      </c>
      <c r="G16" s="43">
        <v>113933</v>
      </c>
      <c r="H16" s="43">
        <f t="shared" si="2"/>
        <v>11393.300000000001</v>
      </c>
      <c r="I16" s="44">
        <f t="shared" si="3"/>
        <v>102539.7</v>
      </c>
      <c r="J16" s="145"/>
      <c r="K16" s="146"/>
      <c r="L16" s="244">
        <v>41697</v>
      </c>
      <c r="M16" s="331">
        <v>6927</v>
      </c>
      <c r="N16" s="247">
        <v>205079.4</v>
      </c>
      <c r="O16" s="48"/>
    </row>
    <row r="17" spans="1:15" ht="18" customHeight="1">
      <c r="A17" s="40">
        <v>41652</v>
      </c>
      <c r="B17" s="202"/>
      <c r="C17" s="255"/>
      <c r="D17" s="292"/>
      <c r="E17" s="41" t="s">
        <v>183</v>
      </c>
      <c r="F17" s="42">
        <v>41670</v>
      </c>
      <c r="G17" s="43">
        <v>113933</v>
      </c>
      <c r="H17" s="43">
        <f t="shared" ref="H17:H18" si="4">G17*10%</f>
        <v>11393.300000000001</v>
      </c>
      <c r="I17" s="44">
        <f t="shared" ref="I17:I18" si="5">G17-H17</f>
        <v>102539.7</v>
      </c>
      <c r="J17" s="70">
        <v>1001430786</v>
      </c>
      <c r="K17" s="69">
        <v>41687</v>
      </c>
      <c r="L17" s="207"/>
      <c r="M17" s="332"/>
      <c r="N17" s="200"/>
      <c r="O17" s="48"/>
    </row>
    <row r="18" spans="1:15" ht="18" customHeight="1">
      <c r="A18" s="40">
        <v>41683</v>
      </c>
      <c r="B18" s="202"/>
      <c r="C18" s="255"/>
      <c r="D18" s="292"/>
      <c r="E18" s="41" t="s">
        <v>184</v>
      </c>
      <c r="F18" s="42">
        <v>41698</v>
      </c>
      <c r="G18" s="43">
        <v>113933</v>
      </c>
      <c r="H18" s="43">
        <f t="shared" si="4"/>
        <v>11393.300000000001</v>
      </c>
      <c r="I18" s="44">
        <f t="shared" si="5"/>
        <v>102539.7</v>
      </c>
      <c r="J18" s="334">
        <v>2000812440</v>
      </c>
      <c r="K18" s="336"/>
      <c r="L18" s="244">
        <v>41751</v>
      </c>
      <c r="M18" s="84"/>
      <c r="N18" s="247">
        <v>205079.4</v>
      </c>
      <c r="O18" s="48"/>
    </row>
    <row r="19" spans="1:15" ht="18" customHeight="1">
      <c r="A19" s="40">
        <v>41711</v>
      </c>
      <c r="B19" s="202"/>
      <c r="C19" s="255"/>
      <c r="D19" s="292"/>
      <c r="E19" s="41" t="s">
        <v>204</v>
      </c>
      <c r="F19" s="42">
        <v>41729</v>
      </c>
      <c r="G19" s="43">
        <v>113933</v>
      </c>
      <c r="H19" s="43">
        <f t="shared" ref="H19" si="6">G19*10%</f>
        <v>11393.300000000001</v>
      </c>
      <c r="I19" s="44">
        <f t="shared" ref="I19" si="7">G19-H19</f>
        <v>102539.7</v>
      </c>
      <c r="J19" s="335"/>
      <c r="K19" s="337"/>
      <c r="L19" s="207"/>
      <c r="M19" s="84"/>
      <c r="N19" s="200"/>
      <c r="O19" s="48"/>
    </row>
    <row r="20" spans="1:15" ht="18" customHeight="1">
      <c r="A20" s="40">
        <v>41742</v>
      </c>
      <c r="B20" s="203"/>
      <c r="C20" s="256"/>
      <c r="D20" s="293"/>
      <c r="E20" s="41" t="s">
        <v>215</v>
      </c>
      <c r="F20" s="42">
        <v>41759</v>
      </c>
      <c r="G20" s="43">
        <v>113933</v>
      </c>
      <c r="H20" s="43">
        <f t="shared" ref="H20" si="8">G20*10%</f>
        <v>11393.300000000001</v>
      </c>
      <c r="I20" s="44">
        <f t="shared" ref="I20" si="9">G20-H20</f>
        <v>102539.7</v>
      </c>
      <c r="J20" s="70">
        <v>2000824813</v>
      </c>
      <c r="K20" s="69">
        <v>41771</v>
      </c>
      <c r="L20" s="189" t="s">
        <v>238</v>
      </c>
      <c r="M20" s="84"/>
      <c r="N20" s="129">
        <v>102539.7</v>
      </c>
      <c r="O20" s="48"/>
    </row>
    <row r="21" spans="1:15" ht="18" customHeight="1">
      <c r="A21" s="40">
        <v>41772</v>
      </c>
      <c r="B21" s="243">
        <v>6510655041</v>
      </c>
      <c r="C21" s="263">
        <v>41739</v>
      </c>
      <c r="D21" s="302">
        <v>2043600</v>
      </c>
      <c r="E21" s="41" t="s">
        <v>234</v>
      </c>
      <c r="F21" s="42">
        <v>41790</v>
      </c>
      <c r="G21" s="43">
        <v>113933</v>
      </c>
      <c r="H21" s="43">
        <f t="shared" ref="H21" si="10">G21*10%</f>
        <v>11393.300000000001</v>
      </c>
      <c r="I21" s="44">
        <f t="shared" ref="I21" si="11">G21-H21</f>
        <v>102539.7</v>
      </c>
      <c r="J21" s="70"/>
      <c r="K21" s="71"/>
      <c r="L21" s="56"/>
      <c r="M21" s="84"/>
      <c r="N21" s="85"/>
      <c r="O21" s="48"/>
    </row>
    <row r="22" spans="1:15" ht="18" customHeight="1" thickBot="1">
      <c r="A22" s="40">
        <v>41803</v>
      </c>
      <c r="B22" s="262"/>
      <c r="C22" s="264"/>
      <c r="D22" s="303"/>
      <c r="E22" s="50"/>
      <c r="F22" s="51"/>
      <c r="G22" s="52"/>
      <c r="H22" s="52"/>
      <c r="I22" s="53"/>
      <c r="J22" s="72"/>
      <c r="K22" s="73"/>
      <c r="L22" s="57"/>
      <c r="M22" s="86"/>
      <c r="N22" s="87"/>
      <c r="O22" s="59"/>
    </row>
    <row r="23" spans="1:15" ht="24" customHeight="1" thickTop="1" thickBot="1">
      <c r="A23" s="62" t="s">
        <v>0</v>
      </c>
      <c r="B23" s="240"/>
      <c r="C23" s="240"/>
      <c r="D23" s="101">
        <f>SUM(D11:D22)</f>
        <v>3182930</v>
      </c>
      <c r="E23" s="239"/>
      <c r="F23" s="240"/>
      <c r="G23" s="64">
        <f>SUM(G11:G22)</f>
        <v>1253263</v>
      </c>
      <c r="H23" s="64">
        <f t="shared" ref="H23:I23" si="12">SUM(H11:H22)</f>
        <v>125326.30000000002</v>
      </c>
      <c r="I23" s="64">
        <f t="shared" si="12"/>
        <v>1127936.6999999997</v>
      </c>
      <c r="J23" s="241"/>
      <c r="K23" s="239"/>
      <c r="L23" s="241"/>
      <c r="M23" s="239"/>
      <c r="N23" s="64">
        <f t="shared" ref="N23" si="13">SUM(N11:N22)</f>
        <v>1025397</v>
      </c>
      <c r="O23" s="65">
        <f>SUM(O11:O22)</f>
        <v>0</v>
      </c>
    </row>
    <row r="24" spans="1:15" ht="13.5" thickTop="1"/>
    <row r="25" spans="1:15">
      <c r="A25" s="12" t="s">
        <v>220</v>
      </c>
    </row>
    <row r="26" spans="1:15">
      <c r="A26" s="8"/>
    </row>
  </sheetData>
  <mergeCells count="67">
    <mergeCell ref="N14:N15"/>
    <mergeCell ref="B23:C23"/>
    <mergeCell ref="E23:F23"/>
    <mergeCell ref="J23:K23"/>
    <mergeCell ref="L23:M23"/>
    <mergeCell ref="B14:B20"/>
    <mergeCell ref="C14:C20"/>
    <mergeCell ref="J14:J15"/>
    <mergeCell ref="K14:K15"/>
    <mergeCell ref="N16:N17"/>
    <mergeCell ref="M16:M17"/>
    <mergeCell ref="L16:L17"/>
    <mergeCell ref="N18:N19"/>
    <mergeCell ref="L18:L19"/>
    <mergeCell ref="J18:J19"/>
    <mergeCell ref="K18:K19"/>
    <mergeCell ref="B11:B13"/>
    <mergeCell ref="C11:C13"/>
    <mergeCell ref="D11:D13"/>
    <mergeCell ref="J11:J13"/>
    <mergeCell ref="K11:K13"/>
    <mergeCell ref="L12:L13"/>
    <mergeCell ref="M12:M13"/>
    <mergeCell ref="L14:L15"/>
    <mergeCell ref="D9:D10"/>
    <mergeCell ref="E9:E10"/>
    <mergeCell ref="F9:F10"/>
    <mergeCell ref="G9:G10"/>
    <mergeCell ref="M9:M10"/>
    <mergeCell ref="H9:H10"/>
    <mergeCell ref="I9:I10"/>
    <mergeCell ref="J9:J10"/>
    <mergeCell ref="K9:K10"/>
    <mergeCell ref="D14:D20"/>
    <mergeCell ref="M14:M15"/>
    <mergeCell ref="L8:O8"/>
    <mergeCell ref="B9:B10"/>
    <mergeCell ref="N9:O9"/>
    <mergeCell ref="A1:O1"/>
    <mergeCell ref="A2:C2"/>
    <mergeCell ref="E2:G2"/>
    <mergeCell ref="H2:I2"/>
    <mergeCell ref="L2:M2"/>
    <mergeCell ref="N2:O2"/>
    <mergeCell ref="A3:C3"/>
    <mergeCell ref="E3:G3"/>
    <mergeCell ref="H3:I3"/>
    <mergeCell ref="L3:M3"/>
    <mergeCell ref="N3:O3"/>
    <mergeCell ref="L9:L10"/>
    <mergeCell ref="C9:C10"/>
    <mergeCell ref="B21:B22"/>
    <mergeCell ref="C21:C22"/>
    <mergeCell ref="D21:D22"/>
    <mergeCell ref="N12:N13"/>
    <mergeCell ref="A4:C4"/>
    <mergeCell ref="E4:G4"/>
    <mergeCell ref="H4:I4"/>
    <mergeCell ref="N4:O4"/>
    <mergeCell ref="A5:C5"/>
    <mergeCell ref="E5:G5"/>
    <mergeCell ref="H5:I5"/>
    <mergeCell ref="N5:O5"/>
    <mergeCell ref="A8:A10"/>
    <mergeCell ref="B8:D8"/>
    <mergeCell ref="E8:I8"/>
    <mergeCell ref="J8:K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pane ySplit="10" topLeftCell="A11" activePane="bottomLeft" state="frozen"/>
      <selection pane="bottomLeft" activeCell="D11" sqref="D11:D22"/>
    </sheetView>
  </sheetViews>
  <sheetFormatPr defaultRowHeight="12.75"/>
  <cols>
    <col min="1" max="1" width="11.42578125" customWidth="1"/>
    <col min="2" max="2" width="11.85546875" customWidth="1"/>
    <col min="3" max="3" width="10.140625" bestFit="1" customWidth="1"/>
    <col min="4" max="4" width="12.2851562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1" bestFit="1" customWidth="1"/>
    <col min="11" max="12" width="10.140625" customWidth="1"/>
    <col min="13" max="13" width="10.7109375" customWidth="1"/>
    <col min="14" max="14" width="11.7109375" customWidth="1"/>
    <col min="15" max="15" width="11" customWidth="1"/>
  </cols>
  <sheetData>
    <row r="1" spans="1:18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8">
      <c r="A2" s="211" t="s">
        <v>57</v>
      </c>
      <c r="B2" s="211"/>
      <c r="C2" s="211"/>
      <c r="E2" s="211" t="s">
        <v>48</v>
      </c>
      <c r="F2" s="211"/>
      <c r="G2" s="211"/>
      <c r="H2" s="209">
        <v>4962</v>
      </c>
      <c r="I2" s="209"/>
      <c r="L2" s="212" t="s">
        <v>46</v>
      </c>
      <c r="M2" s="212"/>
      <c r="N2" s="213">
        <f>G11*12</f>
        <v>59544</v>
      </c>
      <c r="O2" s="213"/>
      <c r="P2" s="20"/>
      <c r="Q2" s="20"/>
    </row>
    <row r="3" spans="1:18" ht="12.75" customHeight="1">
      <c r="A3" s="211" t="s">
        <v>156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N2-N23</f>
        <v>37215</v>
      </c>
      <c r="O3" s="209"/>
      <c r="P3" s="36" t="s">
        <v>58</v>
      </c>
      <c r="Q3" s="36"/>
    </row>
    <row r="4" spans="1:18">
      <c r="A4" s="211" t="s">
        <v>131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v>0</v>
      </c>
      <c r="O4" s="209"/>
      <c r="P4" s="36"/>
      <c r="Q4" s="36"/>
    </row>
    <row r="5" spans="1:18" ht="12.75" customHeight="1">
      <c r="A5" s="211" t="s">
        <v>132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N4-O23</f>
        <v>0</v>
      </c>
      <c r="O5" s="221"/>
      <c r="P5" s="36"/>
      <c r="Q5" s="36"/>
    </row>
    <row r="7" spans="1:18" ht="13.5" thickBot="1"/>
    <row r="8" spans="1:18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  <c r="Q8" s="338"/>
      <c r="R8" s="339"/>
    </row>
    <row r="9" spans="1:18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8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8" ht="18" customHeight="1" thickTop="1">
      <c r="A11" s="40" t="s">
        <v>113</v>
      </c>
      <c r="B11" s="253">
        <v>6510633053</v>
      </c>
      <c r="C11" s="340">
        <v>41620</v>
      </c>
      <c r="D11" s="316">
        <v>114126</v>
      </c>
      <c r="E11" s="41" t="s">
        <v>185</v>
      </c>
      <c r="F11" s="42">
        <v>41502</v>
      </c>
      <c r="G11" s="81">
        <v>4962</v>
      </c>
      <c r="H11" s="43">
        <f t="shared" ref="H11:H15" si="0">G11*10%</f>
        <v>496.20000000000005</v>
      </c>
      <c r="I11" s="44">
        <f t="shared" ref="I11:I15" si="1">G11-H11</f>
        <v>4465.8</v>
      </c>
      <c r="J11" s="68">
        <v>1001420570</v>
      </c>
      <c r="K11" s="69">
        <v>41647</v>
      </c>
      <c r="L11" s="261">
        <v>41653</v>
      </c>
      <c r="M11" s="341">
        <v>6924</v>
      </c>
      <c r="N11" s="268">
        <v>22329</v>
      </c>
      <c r="O11" s="48"/>
    </row>
    <row r="12" spans="1:18" ht="18" customHeight="1">
      <c r="A12" s="40" t="s">
        <v>114</v>
      </c>
      <c r="B12" s="202"/>
      <c r="C12" s="326"/>
      <c r="D12" s="266"/>
      <c r="E12" s="41" t="s">
        <v>186</v>
      </c>
      <c r="F12" s="42">
        <v>41533</v>
      </c>
      <c r="G12" s="81">
        <v>4962</v>
      </c>
      <c r="H12" s="43">
        <f t="shared" si="0"/>
        <v>496.20000000000005</v>
      </c>
      <c r="I12" s="44">
        <f t="shared" si="1"/>
        <v>4465.8</v>
      </c>
      <c r="J12" s="70">
        <v>1001420583</v>
      </c>
      <c r="K12" s="69">
        <v>41647</v>
      </c>
      <c r="L12" s="206"/>
      <c r="M12" s="251"/>
      <c r="N12" s="199"/>
      <c r="O12" s="48"/>
    </row>
    <row r="13" spans="1:18" ht="18" customHeight="1">
      <c r="A13" s="40" t="s">
        <v>125</v>
      </c>
      <c r="B13" s="202"/>
      <c r="C13" s="326"/>
      <c r="D13" s="266"/>
      <c r="E13" s="41" t="s">
        <v>187</v>
      </c>
      <c r="F13" s="42">
        <v>41563</v>
      </c>
      <c r="G13" s="81">
        <v>4962</v>
      </c>
      <c r="H13" s="43">
        <f t="shared" si="0"/>
        <v>496.20000000000005</v>
      </c>
      <c r="I13" s="44">
        <f t="shared" si="1"/>
        <v>4465.8</v>
      </c>
      <c r="J13" s="70">
        <v>1001420590</v>
      </c>
      <c r="K13" s="69">
        <v>41647</v>
      </c>
      <c r="L13" s="206"/>
      <c r="M13" s="251"/>
      <c r="N13" s="199"/>
      <c r="O13" s="48"/>
    </row>
    <row r="14" spans="1:18" ht="18" customHeight="1">
      <c r="A14" s="40" t="s">
        <v>115</v>
      </c>
      <c r="B14" s="202"/>
      <c r="C14" s="326"/>
      <c r="D14" s="266"/>
      <c r="E14" s="41" t="s">
        <v>188</v>
      </c>
      <c r="F14" s="42">
        <v>41594</v>
      </c>
      <c r="G14" s="81">
        <v>4962</v>
      </c>
      <c r="H14" s="43">
        <f t="shared" si="0"/>
        <v>496.20000000000005</v>
      </c>
      <c r="I14" s="44">
        <f t="shared" si="1"/>
        <v>4465.8</v>
      </c>
      <c r="J14" s="70">
        <v>1001420595</v>
      </c>
      <c r="K14" s="69">
        <v>41647</v>
      </c>
      <c r="L14" s="206"/>
      <c r="M14" s="251"/>
      <c r="N14" s="199"/>
      <c r="O14" s="48"/>
    </row>
    <row r="15" spans="1:18" ht="18" customHeight="1">
      <c r="A15" s="40" t="s">
        <v>116</v>
      </c>
      <c r="B15" s="202"/>
      <c r="C15" s="326"/>
      <c r="D15" s="266"/>
      <c r="E15" s="41" t="s">
        <v>189</v>
      </c>
      <c r="F15" s="42">
        <v>41624</v>
      </c>
      <c r="G15" s="81">
        <v>4962</v>
      </c>
      <c r="H15" s="43">
        <f t="shared" si="0"/>
        <v>496.20000000000005</v>
      </c>
      <c r="I15" s="44">
        <f t="shared" si="1"/>
        <v>4465.8</v>
      </c>
      <c r="J15" s="70">
        <v>1001420599</v>
      </c>
      <c r="K15" s="69">
        <v>41647</v>
      </c>
      <c r="L15" s="207"/>
      <c r="M15" s="252"/>
      <c r="N15" s="200"/>
      <c r="O15" s="48"/>
    </row>
    <row r="16" spans="1:18" ht="18" customHeight="1">
      <c r="A16" s="40" t="s">
        <v>117</v>
      </c>
      <c r="B16" s="202"/>
      <c r="C16" s="326"/>
      <c r="D16" s="266"/>
      <c r="E16" s="41"/>
      <c r="F16" s="42"/>
      <c r="G16" s="81"/>
      <c r="H16" s="43"/>
      <c r="I16" s="44"/>
      <c r="J16" s="70"/>
      <c r="K16" s="71"/>
      <c r="L16" s="56"/>
      <c r="M16" s="49"/>
      <c r="N16" s="48"/>
      <c r="O16" s="48"/>
    </row>
    <row r="17" spans="1:15" ht="18" customHeight="1">
      <c r="A17" s="40" t="s">
        <v>118</v>
      </c>
      <c r="B17" s="202"/>
      <c r="C17" s="326"/>
      <c r="D17" s="266"/>
      <c r="E17" s="41"/>
      <c r="F17" s="42"/>
      <c r="G17" s="81"/>
      <c r="H17" s="43"/>
      <c r="I17" s="44"/>
      <c r="J17" s="70"/>
      <c r="K17" s="71"/>
      <c r="L17" s="56"/>
      <c r="M17" s="49"/>
      <c r="N17" s="48"/>
      <c r="O17" s="48"/>
    </row>
    <row r="18" spans="1:15" ht="18" customHeight="1">
      <c r="A18" s="40" t="s">
        <v>119</v>
      </c>
      <c r="B18" s="202"/>
      <c r="C18" s="326"/>
      <c r="D18" s="266"/>
      <c r="E18" s="41"/>
      <c r="F18" s="42"/>
      <c r="G18" s="81"/>
      <c r="H18" s="43"/>
      <c r="I18" s="44"/>
      <c r="J18" s="70"/>
      <c r="K18" s="71"/>
      <c r="L18" s="56"/>
      <c r="M18" s="49"/>
      <c r="N18" s="48"/>
      <c r="O18" s="48"/>
    </row>
    <row r="19" spans="1:15" ht="18" customHeight="1">
      <c r="A19" s="40" t="s">
        <v>120</v>
      </c>
      <c r="B19" s="202"/>
      <c r="C19" s="326"/>
      <c r="D19" s="266"/>
      <c r="E19" s="45"/>
      <c r="F19" s="49"/>
      <c r="G19" s="47"/>
      <c r="H19" s="47"/>
      <c r="I19" s="48"/>
      <c r="J19" s="70"/>
      <c r="K19" s="71"/>
      <c r="L19" s="56"/>
      <c r="M19" s="49"/>
      <c r="N19" s="48"/>
      <c r="O19" s="48"/>
    </row>
    <row r="20" spans="1:15" ht="18" customHeight="1">
      <c r="A20" s="40" t="s">
        <v>121</v>
      </c>
      <c r="B20" s="202"/>
      <c r="C20" s="326"/>
      <c r="D20" s="266"/>
      <c r="E20" s="45"/>
      <c r="F20" s="49"/>
      <c r="G20" s="47"/>
      <c r="H20" s="47"/>
      <c r="I20" s="48"/>
      <c r="J20" s="70"/>
      <c r="K20" s="71"/>
      <c r="L20" s="56"/>
      <c r="M20" s="49"/>
      <c r="N20" s="48"/>
      <c r="O20" s="48"/>
    </row>
    <row r="21" spans="1:15" ht="18" customHeight="1">
      <c r="A21" s="40" t="s">
        <v>122</v>
      </c>
      <c r="B21" s="202"/>
      <c r="C21" s="326"/>
      <c r="D21" s="266"/>
      <c r="E21" s="45"/>
      <c r="F21" s="49"/>
      <c r="G21" s="47"/>
      <c r="H21" s="47"/>
      <c r="I21" s="48"/>
      <c r="J21" s="70"/>
      <c r="K21" s="71"/>
      <c r="L21" s="56"/>
      <c r="M21" s="49"/>
      <c r="N21" s="48"/>
      <c r="O21" s="48"/>
    </row>
    <row r="22" spans="1:15" ht="18" customHeight="1" thickBot="1">
      <c r="A22" s="40" t="s">
        <v>123</v>
      </c>
      <c r="B22" s="262"/>
      <c r="C22" s="327"/>
      <c r="D22" s="267"/>
      <c r="E22" s="50"/>
      <c r="F22" s="51"/>
      <c r="G22" s="52"/>
      <c r="H22" s="52"/>
      <c r="I22" s="53"/>
      <c r="J22" s="72"/>
      <c r="K22" s="73"/>
      <c r="L22" s="57"/>
      <c r="M22" s="58"/>
      <c r="N22" s="59"/>
      <c r="O22" s="59"/>
    </row>
    <row r="23" spans="1:15" ht="24" customHeight="1" thickTop="1" thickBot="1">
      <c r="A23" s="62" t="s">
        <v>0</v>
      </c>
      <c r="B23" s="240"/>
      <c r="C23" s="240"/>
      <c r="D23" s="63">
        <f>SUM(D11:D22)</f>
        <v>114126</v>
      </c>
      <c r="E23" s="239"/>
      <c r="F23" s="240"/>
      <c r="G23" s="64">
        <f>SUM(G11:G22)</f>
        <v>24810</v>
      </c>
      <c r="H23" s="64">
        <f t="shared" ref="H23:I23" si="2">SUM(H11:H22)</f>
        <v>2481</v>
      </c>
      <c r="I23" s="64">
        <f t="shared" si="2"/>
        <v>22329</v>
      </c>
      <c r="J23" s="241"/>
      <c r="K23" s="239"/>
      <c r="L23" s="241"/>
      <c r="M23" s="239"/>
      <c r="N23" s="64">
        <f t="shared" ref="N23" si="3">SUM(N11:N22)</f>
        <v>22329</v>
      </c>
      <c r="O23" s="65">
        <f>SUM(O11:O22)</f>
        <v>0</v>
      </c>
    </row>
    <row r="24" spans="1:15" ht="13.5" thickTop="1"/>
    <row r="26" spans="1:15">
      <c r="A26" s="22" t="s">
        <v>162</v>
      </c>
    </row>
  </sheetData>
  <mergeCells count="48">
    <mergeCell ref="Q8:R8"/>
    <mergeCell ref="H9:H10"/>
    <mergeCell ref="B23:C23"/>
    <mergeCell ref="E23:F23"/>
    <mergeCell ref="J23:K23"/>
    <mergeCell ref="L23:M23"/>
    <mergeCell ref="I9:I10"/>
    <mergeCell ref="J9:J10"/>
    <mergeCell ref="K9:K10"/>
    <mergeCell ref="L9:L10"/>
    <mergeCell ref="M9:M10"/>
    <mergeCell ref="B11:B22"/>
    <mergeCell ref="C11:C22"/>
    <mergeCell ref="D11:D22"/>
    <mergeCell ref="L11:L15"/>
    <mergeCell ref="M11:M15"/>
    <mergeCell ref="C9:C10"/>
    <mergeCell ref="D9:D10"/>
    <mergeCell ref="E9:E10"/>
    <mergeCell ref="F9:F10"/>
    <mergeCell ref="G9:G10"/>
    <mergeCell ref="A3:C3"/>
    <mergeCell ref="E3:G3"/>
    <mergeCell ref="H3:I3"/>
    <mergeCell ref="L3:M3"/>
    <mergeCell ref="N3:O3"/>
    <mergeCell ref="A1:O1"/>
    <mergeCell ref="A2:C2"/>
    <mergeCell ref="E2:G2"/>
    <mergeCell ref="H2:I2"/>
    <mergeCell ref="L2:M2"/>
    <mergeCell ref="N2:O2"/>
    <mergeCell ref="N11:N15"/>
    <mergeCell ref="A4:C4"/>
    <mergeCell ref="E4:G4"/>
    <mergeCell ref="H4:I4"/>
    <mergeCell ref="N4:O4"/>
    <mergeCell ref="A5:C5"/>
    <mergeCell ref="E5:G5"/>
    <mergeCell ref="H5:I5"/>
    <mergeCell ref="N5:O5"/>
    <mergeCell ref="A8:A10"/>
    <mergeCell ref="B8:D8"/>
    <mergeCell ref="E8:I8"/>
    <mergeCell ref="J8:K8"/>
    <mergeCell ref="L8:O8"/>
    <mergeCell ref="B9:B10"/>
    <mergeCell ref="N9:O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E18" sqref="E18"/>
    </sheetView>
  </sheetViews>
  <sheetFormatPr defaultRowHeight="12.75"/>
  <cols>
    <col min="1" max="1" width="8.28515625" customWidth="1"/>
    <col min="2" max="2" width="11.85546875" customWidth="1"/>
    <col min="3" max="3" width="10.140625" bestFit="1" customWidth="1"/>
    <col min="4" max="4" width="12.2851562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155277</v>
      </c>
      <c r="I2" s="209"/>
      <c r="L2" s="212" t="s">
        <v>46</v>
      </c>
      <c r="M2" s="212"/>
      <c r="N2" s="213">
        <f>G12*12</f>
        <v>1863324</v>
      </c>
      <c r="O2" s="213"/>
      <c r="P2" s="20"/>
      <c r="Q2" s="20"/>
    </row>
    <row r="3" spans="1:17" ht="12.75" customHeight="1">
      <c r="A3" s="211" t="s">
        <v>72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N2-N24</f>
        <v>605580.29999999981</v>
      </c>
      <c r="O3" s="209"/>
      <c r="P3" s="36" t="s">
        <v>58</v>
      </c>
      <c r="Q3" s="36"/>
    </row>
    <row r="4" spans="1:17">
      <c r="A4" s="211" t="s">
        <v>73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f>G23</f>
        <v>27800</v>
      </c>
      <c r="O4" s="209"/>
      <c r="P4" s="36"/>
      <c r="Q4" s="36"/>
    </row>
    <row r="5" spans="1:17" ht="12.75" customHeight="1">
      <c r="A5" s="211" t="s">
        <v>74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N4-O24</f>
        <v>27800</v>
      </c>
      <c r="O5" s="221"/>
      <c r="P5" s="36"/>
      <c r="Q5" s="36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181" t="s">
        <v>65</v>
      </c>
      <c r="O10" s="61" t="s">
        <v>67</v>
      </c>
    </row>
    <row r="11" spans="1:17" ht="18" customHeight="1" thickTop="1">
      <c r="A11" s="40">
        <v>41468</v>
      </c>
      <c r="B11" s="68"/>
      <c r="C11" s="93"/>
      <c r="D11" s="94"/>
      <c r="E11" s="45"/>
      <c r="F11" s="49"/>
      <c r="G11" s="47"/>
      <c r="H11" s="47"/>
      <c r="I11" s="48"/>
      <c r="J11" s="68"/>
      <c r="K11" s="69"/>
      <c r="L11" s="54"/>
      <c r="M11" s="83"/>
      <c r="N11" s="44"/>
      <c r="O11" s="48"/>
    </row>
    <row r="12" spans="1:17" ht="18" customHeight="1">
      <c r="A12" s="182">
        <v>41499</v>
      </c>
      <c r="B12" s="245">
        <v>6510610890</v>
      </c>
      <c r="C12" s="246">
        <v>41488</v>
      </c>
      <c r="D12" s="201">
        <v>1863324</v>
      </c>
      <c r="E12" s="183" t="s">
        <v>75</v>
      </c>
      <c r="F12" s="42">
        <v>41517</v>
      </c>
      <c r="G12" s="43">
        <v>155277</v>
      </c>
      <c r="H12" s="43">
        <f t="shared" ref="H12" si="0">G12*10%</f>
        <v>15527.7</v>
      </c>
      <c r="I12" s="44">
        <f t="shared" ref="I12" si="1">G12-H12</f>
        <v>139749.29999999999</v>
      </c>
      <c r="J12" s="202">
        <v>1001413464</v>
      </c>
      <c r="K12" s="204">
        <v>41625</v>
      </c>
      <c r="L12" s="206">
        <v>41631</v>
      </c>
      <c r="M12" s="208">
        <v>6915</v>
      </c>
      <c r="N12" s="199">
        <v>558997.19999999995</v>
      </c>
      <c r="O12" s="48"/>
    </row>
    <row r="13" spans="1:17" ht="18" customHeight="1">
      <c r="A13" s="182">
        <v>41530</v>
      </c>
      <c r="B13" s="245"/>
      <c r="C13" s="246"/>
      <c r="D13" s="201"/>
      <c r="E13" s="183" t="s">
        <v>76</v>
      </c>
      <c r="F13" s="42">
        <v>41547</v>
      </c>
      <c r="G13" s="43">
        <v>155277</v>
      </c>
      <c r="H13" s="43">
        <f t="shared" ref="H13:H19" si="2">G13*10%</f>
        <v>15527.7</v>
      </c>
      <c r="I13" s="44">
        <f t="shared" ref="I13:I19" si="3">G13-H13</f>
        <v>139749.29999999999</v>
      </c>
      <c r="J13" s="202"/>
      <c r="K13" s="204"/>
      <c r="L13" s="206"/>
      <c r="M13" s="208"/>
      <c r="N13" s="199"/>
      <c r="O13" s="48"/>
    </row>
    <row r="14" spans="1:17" ht="18" customHeight="1">
      <c r="A14" s="182">
        <v>41560</v>
      </c>
      <c r="B14" s="245"/>
      <c r="C14" s="246"/>
      <c r="D14" s="201"/>
      <c r="E14" s="183" t="s">
        <v>77</v>
      </c>
      <c r="F14" s="42">
        <v>41578</v>
      </c>
      <c r="G14" s="43">
        <v>155277</v>
      </c>
      <c r="H14" s="43">
        <f t="shared" si="2"/>
        <v>15527.7</v>
      </c>
      <c r="I14" s="44">
        <f t="shared" si="3"/>
        <v>139749.29999999999</v>
      </c>
      <c r="J14" s="202"/>
      <c r="K14" s="204"/>
      <c r="L14" s="206"/>
      <c r="M14" s="208"/>
      <c r="N14" s="199"/>
      <c r="O14" s="48"/>
    </row>
    <row r="15" spans="1:17" ht="18" customHeight="1">
      <c r="A15" s="182">
        <v>41591</v>
      </c>
      <c r="B15" s="245"/>
      <c r="C15" s="246"/>
      <c r="D15" s="201"/>
      <c r="E15" s="183" t="s">
        <v>78</v>
      </c>
      <c r="F15" s="42">
        <v>41608</v>
      </c>
      <c r="G15" s="43">
        <v>155277</v>
      </c>
      <c r="H15" s="43">
        <f t="shared" si="2"/>
        <v>15527.7</v>
      </c>
      <c r="I15" s="44">
        <f t="shared" si="3"/>
        <v>139749.29999999999</v>
      </c>
      <c r="J15" s="203"/>
      <c r="K15" s="205"/>
      <c r="L15" s="207"/>
      <c r="M15" s="208"/>
      <c r="N15" s="200"/>
      <c r="O15" s="48"/>
    </row>
    <row r="16" spans="1:17" ht="18" customHeight="1">
      <c r="A16" s="182">
        <v>41621</v>
      </c>
      <c r="B16" s="245"/>
      <c r="C16" s="246"/>
      <c r="D16" s="201"/>
      <c r="E16" s="183" t="s">
        <v>79</v>
      </c>
      <c r="F16" s="42">
        <v>41639</v>
      </c>
      <c r="G16" s="43">
        <v>155277</v>
      </c>
      <c r="H16" s="43">
        <f t="shared" si="2"/>
        <v>15527.7</v>
      </c>
      <c r="I16" s="44">
        <f t="shared" si="3"/>
        <v>139749.29999999999</v>
      </c>
      <c r="J16" s="243">
        <v>1001431038</v>
      </c>
      <c r="K16" s="242">
        <v>41688</v>
      </c>
      <c r="L16" s="244">
        <v>41743</v>
      </c>
      <c r="M16" s="133"/>
      <c r="N16" s="48">
        <v>139749.29999999999</v>
      </c>
      <c r="O16" s="48"/>
    </row>
    <row r="17" spans="1:15" ht="18" customHeight="1">
      <c r="A17" s="182">
        <v>41652</v>
      </c>
      <c r="B17" s="245"/>
      <c r="C17" s="246"/>
      <c r="D17" s="201"/>
      <c r="E17" s="183" t="s">
        <v>164</v>
      </c>
      <c r="F17" s="42">
        <v>41305</v>
      </c>
      <c r="G17" s="43">
        <v>155277</v>
      </c>
      <c r="H17" s="43">
        <f t="shared" si="2"/>
        <v>15527.7</v>
      </c>
      <c r="I17" s="44">
        <f t="shared" si="3"/>
        <v>139749.29999999999</v>
      </c>
      <c r="J17" s="203"/>
      <c r="K17" s="205"/>
      <c r="L17" s="206"/>
      <c r="M17" s="133"/>
      <c r="N17" s="48">
        <v>139749.29999999999</v>
      </c>
      <c r="O17" s="48"/>
    </row>
    <row r="18" spans="1:15" ht="18" customHeight="1">
      <c r="A18" s="182">
        <v>41683</v>
      </c>
      <c r="B18" s="245"/>
      <c r="C18" s="246"/>
      <c r="D18" s="201"/>
      <c r="E18" s="183" t="s">
        <v>165</v>
      </c>
      <c r="F18" s="42">
        <v>41698</v>
      </c>
      <c r="G18" s="43">
        <v>155277</v>
      </c>
      <c r="H18" s="43">
        <f t="shared" si="2"/>
        <v>15527.7</v>
      </c>
      <c r="I18" s="44">
        <f t="shared" si="3"/>
        <v>139749.29999999999</v>
      </c>
      <c r="J18" s="143">
        <v>2000797805</v>
      </c>
      <c r="K18" s="142">
        <v>41718</v>
      </c>
      <c r="L18" s="206"/>
      <c r="M18" s="133"/>
      <c r="N18" s="48">
        <v>139749.29999999999</v>
      </c>
      <c r="O18" s="48"/>
    </row>
    <row r="19" spans="1:15" ht="18" customHeight="1">
      <c r="A19" s="182">
        <v>41711</v>
      </c>
      <c r="B19" s="245"/>
      <c r="C19" s="246"/>
      <c r="D19" s="201"/>
      <c r="E19" s="148" t="s">
        <v>197</v>
      </c>
      <c r="F19" s="46">
        <v>41729</v>
      </c>
      <c r="G19" s="43">
        <v>155277</v>
      </c>
      <c r="H19" s="43">
        <f t="shared" si="2"/>
        <v>15527.7</v>
      </c>
      <c r="I19" s="44">
        <f t="shared" si="3"/>
        <v>139749.29999999999</v>
      </c>
      <c r="J19" s="70">
        <v>2000801839</v>
      </c>
      <c r="K19" s="69">
        <v>41723</v>
      </c>
      <c r="L19" s="207"/>
      <c r="M19" s="133"/>
      <c r="N19" s="48">
        <v>139749.29999999999</v>
      </c>
      <c r="O19" s="48"/>
    </row>
    <row r="20" spans="1:15" ht="18" customHeight="1">
      <c r="A20" s="182">
        <v>41742</v>
      </c>
      <c r="B20" s="245"/>
      <c r="C20" s="246"/>
      <c r="D20" s="201"/>
      <c r="E20" s="184" t="s">
        <v>207</v>
      </c>
      <c r="F20" s="144">
        <v>41759</v>
      </c>
      <c r="G20" s="43">
        <v>155277</v>
      </c>
      <c r="H20" s="43">
        <f t="shared" ref="H20" si="4">G20*10%</f>
        <v>15527.7</v>
      </c>
      <c r="I20" s="44">
        <f t="shared" ref="I20" si="5">G20-H20</f>
        <v>139749.29999999999</v>
      </c>
      <c r="J20" s="70">
        <v>2000821947</v>
      </c>
      <c r="K20" s="142">
        <v>41763</v>
      </c>
      <c r="L20" s="55">
        <v>41766</v>
      </c>
      <c r="M20" s="133"/>
      <c r="N20" s="48">
        <v>139749.29999999999</v>
      </c>
      <c r="O20" s="48"/>
    </row>
    <row r="21" spans="1:15" ht="18" customHeight="1">
      <c r="A21" s="182">
        <v>41772</v>
      </c>
      <c r="B21" s="245"/>
      <c r="C21" s="246"/>
      <c r="D21" s="201"/>
      <c r="E21" s="184" t="s">
        <v>222</v>
      </c>
      <c r="F21" s="144">
        <v>41790</v>
      </c>
      <c r="G21" s="43">
        <v>155277</v>
      </c>
      <c r="H21" s="43">
        <f t="shared" ref="H21" si="6">G21*10%</f>
        <v>15527.7</v>
      </c>
      <c r="I21" s="44">
        <f t="shared" ref="I21" si="7">G21-H21</f>
        <v>139749.29999999999</v>
      </c>
      <c r="J21" s="70">
        <v>2000839934</v>
      </c>
      <c r="K21" s="69">
        <v>41801</v>
      </c>
      <c r="L21" s="56"/>
      <c r="M21" s="133"/>
      <c r="N21" s="48"/>
      <c r="O21" s="48"/>
    </row>
    <row r="22" spans="1:15" ht="18" customHeight="1">
      <c r="A22" s="182">
        <v>41803</v>
      </c>
      <c r="B22" s="245"/>
      <c r="C22" s="246"/>
      <c r="D22" s="201"/>
      <c r="E22" s="184"/>
      <c r="F22" s="144"/>
      <c r="G22" s="43"/>
      <c r="H22" s="43"/>
      <c r="I22" s="44"/>
      <c r="J22" s="70"/>
      <c r="K22" s="69"/>
      <c r="L22" s="56"/>
      <c r="M22" s="133"/>
      <c r="N22" s="48"/>
      <c r="O22" s="48"/>
    </row>
    <row r="23" spans="1:15" ht="18" customHeight="1" thickBot="1">
      <c r="A23" s="188">
        <v>41743</v>
      </c>
      <c r="B23" s="245"/>
      <c r="C23" s="246"/>
      <c r="D23" s="201"/>
      <c r="E23" s="148" t="s">
        <v>223</v>
      </c>
      <c r="F23" s="46">
        <v>41759</v>
      </c>
      <c r="G23" s="47">
        <v>27800</v>
      </c>
      <c r="H23" s="47">
        <v>0</v>
      </c>
      <c r="I23" s="47">
        <v>27800</v>
      </c>
      <c r="J23" s="70">
        <v>1001459560</v>
      </c>
      <c r="K23" s="69">
        <v>41786</v>
      </c>
      <c r="L23" s="56"/>
      <c r="M23" s="133"/>
      <c r="N23" s="48"/>
      <c r="O23" s="48"/>
    </row>
    <row r="24" spans="1:15" ht="24" customHeight="1" thickTop="1" thickBot="1">
      <c r="A24" s="62" t="s">
        <v>0</v>
      </c>
      <c r="B24" s="224"/>
      <c r="C24" s="224"/>
      <c r="D24" s="185">
        <f>SUM(D11:D23)</f>
        <v>1863324</v>
      </c>
      <c r="E24" s="239"/>
      <c r="F24" s="240"/>
      <c r="G24" s="64">
        <f>SUM(G11:G23)</f>
        <v>1580570</v>
      </c>
      <c r="H24" s="64">
        <f>SUM(H11:H23)</f>
        <v>155277</v>
      </c>
      <c r="I24" s="64">
        <f>SUM(I11:I23)</f>
        <v>1425293.0000000002</v>
      </c>
      <c r="J24" s="241"/>
      <c r="K24" s="239"/>
      <c r="L24" s="241"/>
      <c r="M24" s="239"/>
      <c r="N24" s="64">
        <f>SUM(N11:N23)</f>
        <v>1257743.7000000002</v>
      </c>
      <c r="O24" s="65">
        <f>SUM(O11:O23)</f>
        <v>0</v>
      </c>
    </row>
    <row r="25" spans="1:15" ht="13.5" thickTop="1"/>
    <row r="27" spans="1:15">
      <c r="A27" s="8"/>
    </row>
  </sheetData>
  <mergeCells count="52">
    <mergeCell ref="B24:C24"/>
    <mergeCell ref="E24:F24"/>
    <mergeCell ref="J24:K24"/>
    <mergeCell ref="L24:M24"/>
    <mergeCell ref="K16:K17"/>
    <mergeCell ref="J16:J17"/>
    <mergeCell ref="L16:L19"/>
    <mergeCell ref="B12:B23"/>
    <mergeCell ref="C12:C23"/>
    <mergeCell ref="N5:O5"/>
    <mergeCell ref="A8:A10"/>
    <mergeCell ref="B8:D8"/>
    <mergeCell ref="E8:I8"/>
    <mergeCell ref="J8:K8"/>
    <mergeCell ref="L8:O8"/>
    <mergeCell ref="B9:B10"/>
    <mergeCell ref="N9:O9"/>
    <mergeCell ref="L9:L10"/>
    <mergeCell ref="A5:C5"/>
    <mergeCell ref="E5:G5"/>
    <mergeCell ref="H5:I5"/>
    <mergeCell ref="M9:M10"/>
    <mergeCell ref="H9:H10"/>
    <mergeCell ref="I9:I10"/>
    <mergeCell ref="J9:J10"/>
    <mergeCell ref="K9:K10"/>
    <mergeCell ref="A4:C4"/>
    <mergeCell ref="E4:G4"/>
    <mergeCell ref="H4:I4"/>
    <mergeCell ref="C9:C10"/>
    <mergeCell ref="D9:D10"/>
    <mergeCell ref="E9:E10"/>
    <mergeCell ref="F9:F10"/>
    <mergeCell ref="G9:G10"/>
    <mergeCell ref="N4:O4"/>
    <mergeCell ref="A1:O1"/>
    <mergeCell ref="A2:C2"/>
    <mergeCell ref="E2:G2"/>
    <mergeCell ref="H2:I2"/>
    <mergeCell ref="L2:M2"/>
    <mergeCell ref="N2:O2"/>
    <mergeCell ref="A3:C3"/>
    <mergeCell ref="E3:G3"/>
    <mergeCell ref="H3:I3"/>
    <mergeCell ref="L3:M3"/>
    <mergeCell ref="N3:O3"/>
    <mergeCell ref="N12:N15"/>
    <mergeCell ref="D12:D23"/>
    <mergeCell ref="J12:J15"/>
    <mergeCell ref="K12:K15"/>
    <mergeCell ref="L12:L15"/>
    <mergeCell ref="M12:M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pane ySplit="10" topLeftCell="A17" activePane="bottomLeft" state="frozen"/>
      <selection pane="bottomLeft" activeCell="M7" sqref="M7"/>
    </sheetView>
  </sheetViews>
  <sheetFormatPr defaultRowHeight="12.75"/>
  <cols>
    <col min="1" max="1" width="8.28515625" customWidth="1"/>
    <col min="2" max="2" width="11.85546875" customWidth="1"/>
    <col min="3" max="3" width="10.140625" bestFit="1" customWidth="1"/>
    <col min="4" max="4" width="12.2851562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1" width="10.140625" customWidth="1"/>
    <col min="12" max="12" width="10.140625" style="150" customWidth="1"/>
    <col min="13" max="13" width="10.7109375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121364</v>
      </c>
      <c r="I2" s="209"/>
      <c r="L2" s="212" t="s">
        <v>46</v>
      </c>
      <c r="M2" s="212"/>
      <c r="N2" s="213">
        <f>G11*12</f>
        <v>1456368</v>
      </c>
      <c r="O2" s="213"/>
      <c r="P2" s="20"/>
      <c r="Q2" s="20"/>
    </row>
    <row r="3" spans="1:17" ht="12.75" customHeight="1">
      <c r="A3" s="211" t="s">
        <v>80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N2-N23</f>
        <v>364092</v>
      </c>
      <c r="O3" s="209"/>
      <c r="P3" s="36" t="s">
        <v>58</v>
      </c>
      <c r="Q3" s="36"/>
    </row>
    <row r="4" spans="1:17">
      <c r="A4" s="211" t="s">
        <v>60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v>0</v>
      </c>
      <c r="O4" s="209"/>
      <c r="P4" s="36"/>
      <c r="Q4" s="36"/>
    </row>
    <row r="5" spans="1:17" ht="12.75" customHeight="1">
      <c r="A5" s="211" t="s">
        <v>81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N4-O23</f>
        <v>0</v>
      </c>
      <c r="O5" s="221"/>
      <c r="P5" s="36"/>
      <c r="Q5" s="36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7" ht="18" customHeight="1" thickTop="1">
      <c r="A11" s="40">
        <v>41468</v>
      </c>
      <c r="B11" s="253">
        <v>6510605988</v>
      </c>
      <c r="C11" s="254">
        <v>41456</v>
      </c>
      <c r="D11" s="257">
        <v>728200</v>
      </c>
      <c r="E11" s="41" t="s">
        <v>82</v>
      </c>
      <c r="F11" s="42">
        <v>41486</v>
      </c>
      <c r="G11" s="43">
        <v>121364</v>
      </c>
      <c r="H11" s="43">
        <f t="shared" ref="H11:H16" si="0">G11*10%</f>
        <v>12136.400000000001</v>
      </c>
      <c r="I11" s="44">
        <f t="shared" ref="I11:I16" si="1">G11-H11</f>
        <v>109227.6</v>
      </c>
      <c r="J11" s="253">
        <v>1001407859</v>
      </c>
      <c r="K11" s="260">
        <v>41609</v>
      </c>
      <c r="L11" s="261">
        <v>41625</v>
      </c>
      <c r="M11" s="251">
        <v>6912</v>
      </c>
      <c r="N11" s="248">
        <v>436910.4</v>
      </c>
      <c r="O11" s="48"/>
    </row>
    <row r="12" spans="1:17" ht="18" customHeight="1">
      <c r="A12" s="40">
        <v>41499</v>
      </c>
      <c r="B12" s="202"/>
      <c r="C12" s="255"/>
      <c r="D12" s="258"/>
      <c r="E12" s="41" t="s">
        <v>83</v>
      </c>
      <c r="F12" s="42">
        <v>41517</v>
      </c>
      <c r="G12" s="43">
        <v>121364</v>
      </c>
      <c r="H12" s="43">
        <f t="shared" si="0"/>
        <v>12136.400000000001</v>
      </c>
      <c r="I12" s="44">
        <f t="shared" si="1"/>
        <v>109227.6</v>
      </c>
      <c r="J12" s="202"/>
      <c r="K12" s="204"/>
      <c r="L12" s="206"/>
      <c r="M12" s="251"/>
      <c r="N12" s="249"/>
      <c r="O12" s="48"/>
    </row>
    <row r="13" spans="1:17" ht="18" customHeight="1">
      <c r="A13" s="40">
        <v>41530</v>
      </c>
      <c r="B13" s="202"/>
      <c r="C13" s="255"/>
      <c r="D13" s="258"/>
      <c r="E13" s="41" t="s">
        <v>84</v>
      </c>
      <c r="F13" s="42">
        <v>41547</v>
      </c>
      <c r="G13" s="43">
        <v>121364</v>
      </c>
      <c r="H13" s="43">
        <f t="shared" si="0"/>
        <v>12136.400000000001</v>
      </c>
      <c r="I13" s="44">
        <f t="shared" si="1"/>
        <v>109227.6</v>
      </c>
      <c r="J13" s="202"/>
      <c r="K13" s="204"/>
      <c r="L13" s="206"/>
      <c r="M13" s="251"/>
      <c r="N13" s="249"/>
      <c r="O13" s="48"/>
    </row>
    <row r="14" spans="1:17" ht="18" customHeight="1">
      <c r="A14" s="40">
        <v>41560</v>
      </c>
      <c r="B14" s="202"/>
      <c r="C14" s="255"/>
      <c r="D14" s="258"/>
      <c r="E14" s="41" t="s">
        <v>85</v>
      </c>
      <c r="F14" s="42">
        <v>41578</v>
      </c>
      <c r="G14" s="43">
        <v>121364</v>
      </c>
      <c r="H14" s="43">
        <f t="shared" si="0"/>
        <v>12136.400000000001</v>
      </c>
      <c r="I14" s="44">
        <f t="shared" si="1"/>
        <v>109227.6</v>
      </c>
      <c r="J14" s="203"/>
      <c r="K14" s="205"/>
      <c r="L14" s="207"/>
      <c r="M14" s="252"/>
      <c r="N14" s="250"/>
      <c r="O14" s="48"/>
    </row>
    <row r="15" spans="1:17" ht="18" customHeight="1">
      <c r="A15" s="40">
        <v>41591</v>
      </c>
      <c r="B15" s="202"/>
      <c r="C15" s="255"/>
      <c r="D15" s="258"/>
      <c r="E15" s="41" t="s">
        <v>86</v>
      </c>
      <c r="F15" s="42">
        <v>41608</v>
      </c>
      <c r="G15" s="43">
        <v>121364</v>
      </c>
      <c r="H15" s="43">
        <f t="shared" si="0"/>
        <v>12136.400000000001</v>
      </c>
      <c r="I15" s="44">
        <f t="shared" si="1"/>
        <v>109227.6</v>
      </c>
      <c r="J15" s="70">
        <v>1001417503</v>
      </c>
      <c r="K15" s="69">
        <v>41634</v>
      </c>
      <c r="L15" s="103">
        <v>41640</v>
      </c>
      <c r="M15" s="134">
        <v>6921</v>
      </c>
      <c r="N15" s="48">
        <v>109227.6</v>
      </c>
      <c r="O15" s="48"/>
    </row>
    <row r="16" spans="1:17" ht="18" customHeight="1">
      <c r="A16" s="40">
        <v>41621</v>
      </c>
      <c r="B16" s="203"/>
      <c r="C16" s="256"/>
      <c r="D16" s="259"/>
      <c r="E16" s="41" t="s">
        <v>166</v>
      </c>
      <c r="F16" s="102">
        <v>41639</v>
      </c>
      <c r="G16" s="43">
        <v>121364</v>
      </c>
      <c r="H16" s="43">
        <f t="shared" si="0"/>
        <v>12136.400000000001</v>
      </c>
      <c r="I16" s="44">
        <f t="shared" si="1"/>
        <v>109227.6</v>
      </c>
      <c r="J16" s="70">
        <v>1001414923</v>
      </c>
      <c r="K16" s="69">
        <v>41627</v>
      </c>
      <c r="L16" s="103">
        <v>41641</v>
      </c>
      <c r="M16" s="134">
        <v>6923</v>
      </c>
      <c r="N16" s="48">
        <v>109227.6</v>
      </c>
      <c r="O16" s="48"/>
    </row>
    <row r="17" spans="1:15" ht="18" customHeight="1">
      <c r="A17" s="40">
        <v>41652</v>
      </c>
      <c r="B17" s="243">
        <v>6510631261</v>
      </c>
      <c r="C17" s="263">
        <v>41612</v>
      </c>
      <c r="D17" s="265">
        <v>728184</v>
      </c>
      <c r="E17" s="41" t="s">
        <v>167</v>
      </c>
      <c r="F17" s="42">
        <v>41670</v>
      </c>
      <c r="G17" s="43">
        <v>121364</v>
      </c>
      <c r="H17" s="43">
        <f t="shared" ref="H17:H18" si="2">G17*10%</f>
        <v>12136.400000000001</v>
      </c>
      <c r="I17" s="44">
        <f t="shared" ref="I17:I18" si="3">G17-H17</f>
        <v>109227.6</v>
      </c>
      <c r="J17" s="70">
        <v>1001427982</v>
      </c>
      <c r="K17" s="69">
        <v>41675</v>
      </c>
      <c r="L17" s="103">
        <v>41743</v>
      </c>
      <c r="M17" s="49"/>
      <c r="N17" s="48">
        <v>109227.6</v>
      </c>
      <c r="O17" s="48"/>
    </row>
    <row r="18" spans="1:15" ht="18" customHeight="1">
      <c r="A18" s="40">
        <v>41683</v>
      </c>
      <c r="B18" s="202"/>
      <c r="C18" s="255"/>
      <c r="D18" s="266"/>
      <c r="E18" s="41" t="s">
        <v>168</v>
      </c>
      <c r="F18" s="42">
        <v>41698</v>
      </c>
      <c r="G18" s="43">
        <v>121364</v>
      </c>
      <c r="H18" s="43">
        <f t="shared" si="2"/>
        <v>12136.400000000001</v>
      </c>
      <c r="I18" s="44">
        <f t="shared" si="3"/>
        <v>109227.6</v>
      </c>
      <c r="J18" s="145">
        <v>2000810649</v>
      </c>
      <c r="K18" s="146"/>
      <c r="L18" s="148" t="s">
        <v>212</v>
      </c>
      <c r="M18" s="49"/>
      <c r="N18" s="48">
        <v>109227.6</v>
      </c>
      <c r="O18" s="48"/>
    </row>
    <row r="19" spans="1:15" ht="18" customHeight="1">
      <c r="A19" s="40">
        <v>41711</v>
      </c>
      <c r="B19" s="202"/>
      <c r="C19" s="255"/>
      <c r="D19" s="266"/>
      <c r="E19" s="41" t="s">
        <v>218</v>
      </c>
      <c r="F19" s="42">
        <v>41729</v>
      </c>
      <c r="G19" s="43">
        <v>121364</v>
      </c>
      <c r="H19" s="43">
        <f t="shared" ref="H19:H20" si="4">G19*10%</f>
        <v>12136.400000000001</v>
      </c>
      <c r="I19" s="44">
        <f t="shared" ref="I19:I20" si="5">G19-H19</f>
        <v>109227.6</v>
      </c>
      <c r="J19" s="243">
        <v>1001454200</v>
      </c>
      <c r="K19" s="242">
        <v>41767</v>
      </c>
      <c r="L19" s="244">
        <v>41779</v>
      </c>
      <c r="M19" s="49"/>
      <c r="N19" s="247">
        <v>218455.2</v>
      </c>
      <c r="O19" s="48"/>
    </row>
    <row r="20" spans="1:15" ht="18" customHeight="1">
      <c r="A20" s="40">
        <v>41742</v>
      </c>
      <c r="B20" s="202"/>
      <c r="C20" s="255"/>
      <c r="D20" s="266"/>
      <c r="E20" s="41" t="s">
        <v>219</v>
      </c>
      <c r="F20" s="42">
        <v>41759</v>
      </c>
      <c r="G20" s="43">
        <v>121364</v>
      </c>
      <c r="H20" s="43">
        <f t="shared" si="4"/>
        <v>12136.400000000001</v>
      </c>
      <c r="I20" s="44">
        <f t="shared" si="5"/>
        <v>109227.6</v>
      </c>
      <c r="J20" s="203"/>
      <c r="K20" s="205"/>
      <c r="L20" s="207"/>
      <c r="M20" s="49"/>
      <c r="N20" s="200"/>
      <c r="O20" s="48"/>
    </row>
    <row r="21" spans="1:15" ht="18" customHeight="1">
      <c r="A21" s="40">
        <v>41772</v>
      </c>
      <c r="B21" s="202"/>
      <c r="C21" s="255"/>
      <c r="D21" s="266"/>
      <c r="E21" s="41" t="s">
        <v>224</v>
      </c>
      <c r="F21" s="42">
        <v>41759</v>
      </c>
      <c r="G21" s="43">
        <v>121364</v>
      </c>
      <c r="H21" s="43">
        <f t="shared" ref="H21" si="6">G21*10%</f>
        <v>12136.400000000001</v>
      </c>
      <c r="I21" s="44">
        <f t="shared" ref="I21" si="7">G21-H21</f>
        <v>109227.6</v>
      </c>
      <c r="J21" s="70">
        <v>1001464889</v>
      </c>
      <c r="K21" s="69">
        <v>41806</v>
      </c>
      <c r="L21" s="148"/>
      <c r="M21" s="49"/>
      <c r="N21" s="48"/>
      <c r="O21" s="48"/>
    </row>
    <row r="22" spans="1:15" ht="18" customHeight="1" thickBot="1">
      <c r="A22" s="40">
        <v>41803</v>
      </c>
      <c r="B22" s="262"/>
      <c r="C22" s="264"/>
      <c r="D22" s="267"/>
      <c r="E22" s="50"/>
      <c r="F22" s="51"/>
      <c r="G22" s="52"/>
      <c r="H22" s="52"/>
      <c r="I22" s="53"/>
      <c r="J22" s="72"/>
      <c r="K22" s="73"/>
      <c r="L22" s="151"/>
      <c r="M22" s="58"/>
      <c r="N22" s="59"/>
      <c r="O22" s="59"/>
    </row>
    <row r="23" spans="1:15" ht="24" customHeight="1" thickTop="1" thickBot="1">
      <c r="A23" s="62" t="s">
        <v>0</v>
      </c>
      <c r="B23" s="240"/>
      <c r="C23" s="240"/>
      <c r="D23" s="63">
        <f>SUM(D11:D22)</f>
        <v>1456384</v>
      </c>
      <c r="E23" s="239"/>
      <c r="F23" s="240"/>
      <c r="G23" s="64">
        <f>SUM(G11:G22)</f>
        <v>1335004</v>
      </c>
      <c r="H23" s="64">
        <f t="shared" ref="H23:I23" si="8">SUM(H11:H22)</f>
        <v>133500.4</v>
      </c>
      <c r="I23" s="64">
        <f t="shared" si="8"/>
        <v>1201503.6000000001</v>
      </c>
      <c r="J23" s="241"/>
      <c r="K23" s="239"/>
      <c r="L23" s="241"/>
      <c r="M23" s="239"/>
      <c r="N23" s="64">
        <f t="shared" ref="N23" si="9">SUM(N11:N22)</f>
        <v>1092276</v>
      </c>
      <c r="O23" s="65">
        <f>SUM(O11:O22)</f>
        <v>0</v>
      </c>
    </row>
    <row r="24" spans="1:15" ht="13.5" thickTop="1"/>
    <row r="26" spans="1:15">
      <c r="A26" s="8"/>
    </row>
  </sheetData>
  <mergeCells count="56">
    <mergeCell ref="B23:C23"/>
    <mergeCell ref="E23:F23"/>
    <mergeCell ref="J23:K23"/>
    <mergeCell ref="L23:M23"/>
    <mergeCell ref="B11:B16"/>
    <mergeCell ref="C11:C16"/>
    <mergeCell ref="D11:D16"/>
    <mergeCell ref="J11:J14"/>
    <mergeCell ref="K11:K14"/>
    <mergeCell ref="L11:L14"/>
    <mergeCell ref="B17:B22"/>
    <mergeCell ref="C17:C22"/>
    <mergeCell ref="D17:D22"/>
    <mergeCell ref="J19:J20"/>
    <mergeCell ref="K19:K20"/>
    <mergeCell ref="L19:L20"/>
    <mergeCell ref="N5:O5"/>
    <mergeCell ref="A8:A10"/>
    <mergeCell ref="B8:D8"/>
    <mergeCell ref="E8:I8"/>
    <mergeCell ref="J8:K8"/>
    <mergeCell ref="L8:O8"/>
    <mergeCell ref="N11:N14"/>
    <mergeCell ref="M11:M14"/>
    <mergeCell ref="M9:M10"/>
    <mergeCell ref="H9:H10"/>
    <mergeCell ref="I9:I10"/>
    <mergeCell ref="J9:J10"/>
    <mergeCell ref="K9:K10"/>
    <mergeCell ref="A3:C3"/>
    <mergeCell ref="E3:G3"/>
    <mergeCell ref="H3:I3"/>
    <mergeCell ref="L3:M3"/>
    <mergeCell ref="N3:O3"/>
    <mergeCell ref="A1:O1"/>
    <mergeCell ref="A2:C2"/>
    <mergeCell ref="E2:G2"/>
    <mergeCell ref="H2:I2"/>
    <mergeCell ref="L2:M2"/>
    <mergeCell ref="N2:O2"/>
    <mergeCell ref="N19:N20"/>
    <mergeCell ref="A4:C4"/>
    <mergeCell ref="E4:G4"/>
    <mergeCell ref="H4:I4"/>
    <mergeCell ref="N4:O4"/>
    <mergeCell ref="B9:B10"/>
    <mergeCell ref="N9:O9"/>
    <mergeCell ref="C9:C10"/>
    <mergeCell ref="D9:D10"/>
    <mergeCell ref="E9:E10"/>
    <mergeCell ref="F9:F10"/>
    <mergeCell ref="G9:G10"/>
    <mergeCell ref="L9:L10"/>
    <mergeCell ref="A5:C5"/>
    <mergeCell ref="E5:G5"/>
    <mergeCell ref="H5:I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pane ySplit="10" topLeftCell="A17" activePane="bottomLeft" state="frozen"/>
      <selection pane="bottomLeft" activeCell="D29" sqref="D29"/>
    </sheetView>
  </sheetViews>
  <sheetFormatPr defaultRowHeight="12.75"/>
  <cols>
    <col min="1" max="1" width="8.28515625" customWidth="1"/>
    <col min="2" max="2" width="11.85546875" customWidth="1"/>
    <col min="3" max="3" width="10.140625" bestFit="1" customWidth="1"/>
    <col min="4" max="4" width="12.2851562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71077</v>
      </c>
      <c r="I2" s="209"/>
      <c r="L2" s="212" t="s">
        <v>46</v>
      </c>
      <c r="M2" s="212"/>
      <c r="N2" s="213">
        <f>G11*12</f>
        <v>852924</v>
      </c>
      <c r="O2" s="213"/>
      <c r="P2" s="20"/>
      <c r="Q2" s="20"/>
    </row>
    <row r="3" spans="1:17" ht="12.75" customHeight="1">
      <c r="A3" s="211" t="s">
        <v>87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N2-N23</f>
        <v>213231</v>
      </c>
      <c r="O3" s="209"/>
      <c r="P3" s="36" t="s">
        <v>58</v>
      </c>
      <c r="Q3" s="36"/>
    </row>
    <row r="4" spans="1:17">
      <c r="A4" s="211" t="s">
        <v>60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v>0</v>
      </c>
      <c r="O4" s="209"/>
      <c r="P4" s="36"/>
      <c r="Q4" s="36"/>
    </row>
    <row r="5" spans="1:17" ht="12.75" customHeight="1">
      <c r="A5" s="211" t="s">
        <v>81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N4-O23</f>
        <v>0</v>
      </c>
      <c r="O5" s="221"/>
      <c r="P5" s="36"/>
      <c r="Q5" s="36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7" ht="18" customHeight="1" thickTop="1">
      <c r="A11" s="40">
        <v>41468</v>
      </c>
      <c r="B11" s="253">
        <v>6510603363</v>
      </c>
      <c r="C11" s="254">
        <v>41442</v>
      </c>
      <c r="D11" s="257">
        <v>500000</v>
      </c>
      <c r="E11" s="41" t="s">
        <v>88</v>
      </c>
      <c r="F11" s="42">
        <v>41486</v>
      </c>
      <c r="G11" s="43">
        <v>71077</v>
      </c>
      <c r="H11" s="43">
        <f t="shared" ref="H11:H16" si="0">G11*10%</f>
        <v>7107.7000000000007</v>
      </c>
      <c r="I11" s="44">
        <f t="shared" ref="I11:I16" si="1">G11-H11</f>
        <v>63969.3</v>
      </c>
      <c r="J11" s="253">
        <v>1001404650</v>
      </c>
      <c r="K11" s="260">
        <v>41599</v>
      </c>
      <c r="L11" s="261">
        <v>41606</v>
      </c>
      <c r="M11" s="269">
        <v>6903</v>
      </c>
      <c r="N11" s="268">
        <v>255877.2</v>
      </c>
      <c r="O11" s="48"/>
    </row>
    <row r="12" spans="1:17" ht="18" customHeight="1">
      <c r="A12" s="40">
        <v>41499</v>
      </c>
      <c r="B12" s="202"/>
      <c r="C12" s="255"/>
      <c r="D12" s="258"/>
      <c r="E12" s="41" t="s">
        <v>89</v>
      </c>
      <c r="F12" s="42">
        <v>41517</v>
      </c>
      <c r="G12" s="43">
        <v>71077</v>
      </c>
      <c r="H12" s="43">
        <f t="shared" si="0"/>
        <v>7107.7000000000007</v>
      </c>
      <c r="I12" s="44">
        <f t="shared" si="1"/>
        <v>63969.3</v>
      </c>
      <c r="J12" s="202"/>
      <c r="K12" s="204"/>
      <c r="L12" s="206"/>
      <c r="M12" s="270"/>
      <c r="N12" s="199"/>
      <c r="O12" s="48"/>
    </row>
    <row r="13" spans="1:17" ht="18" customHeight="1">
      <c r="A13" s="40">
        <v>41530</v>
      </c>
      <c r="B13" s="202"/>
      <c r="C13" s="255"/>
      <c r="D13" s="258"/>
      <c r="E13" s="41" t="s">
        <v>90</v>
      </c>
      <c r="F13" s="42">
        <v>41547</v>
      </c>
      <c r="G13" s="43">
        <v>71077</v>
      </c>
      <c r="H13" s="43">
        <f t="shared" si="0"/>
        <v>7107.7000000000007</v>
      </c>
      <c r="I13" s="44">
        <f t="shared" si="1"/>
        <v>63969.3</v>
      </c>
      <c r="J13" s="202"/>
      <c r="K13" s="204"/>
      <c r="L13" s="206"/>
      <c r="M13" s="270"/>
      <c r="N13" s="199"/>
      <c r="O13" s="48"/>
    </row>
    <row r="14" spans="1:17" ht="18" customHeight="1">
      <c r="A14" s="40">
        <v>41560</v>
      </c>
      <c r="B14" s="202"/>
      <c r="C14" s="255"/>
      <c r="D14" s="258"/>
      <c r="E14" s="41" t="s">
        <v>91</v>
      </c>
      <c r="F14" s="42">
        <v>41578</v>
      </c>
      <c r="G14" s="43">
        <v>71077</v>
      </c>
      <c r="H14" s="43">
        <f t="shared" si="0"/>
        <v>7107.7000000000007</v>
      </c>
      <c r="I14" s="44">
        <f t="shared" si="1"/>
        <v>63969.3</v>
      </c>
      <c r="J14" s="203"/>
      <c r="K14" s="205"/>
      <c r="L14" s="207"/>
      <c r="M14" s="271"/>
      <c r="N14" s="200"/>
      <c r="O14" s="48"/>
    </row>
    <row r="15" spans="1:17" ht="18" customHeight="1">
      <c r="A15" s="40">
        <v>41591</v>
      </c>
      <c r="B15" s="202"/>
      <c r="C15" s="255"/>
      <c r="D15" s="258"/>
      <c r="E15" s="41" t="s">
        <v>92</v>
      </c>
      <c r="F15" s="42">
        <v>41608</v>
      </c>
      <c r="G15" s="43">
        <v>71077</v>
      </c>
      <c r="H15" s="43">
        <f t="shared" si="0"/>
        <v>7107.7000000000007</v>
      </c>
      <c r="I15" s="44">
        <f t="shared" si="1"/>
        <v>63969.3</v>
      </c>
      <c r="J15" s="70">
        <v>1001411982</v>
      </c>
      <c r="K15" s="69">
        <v>41620</v>
      </c>
      <c r="L15" s="55">
        <v>41625</v>
      </c>
      <c r="M15" s="136">
        <v>6913</v>
      </c>
      <c r="N15" s="85">
        <v>63969.3</v>
      </c>
      <c r="O15" s="48"/>
    </row>
    <row r="16" spans="1:17" ht="18" customHeight="1">
      <c r="A16" s="40">
        <v>41621</v>
      </c>
      <c r="B16" s="203"/>
      <c r="C16" s="256"/>
      <c r="D16" s="259"/>
      <c r="E16" s="41" t="s">
        <v>161</v>
      </c>
      <c r="F16" s="42">
        <v>41638</v>
      </c>
      <c r="G16" s="43">
        <v>71077</v>
      </c>
      <c r="H16" s="43">
        <f t="shared" si="0"/>
        <v>7107.7000000000007</v>
      </c>
      <c r="I16" s="44">
        <f t="shared" si="1"/>
        <v>63969.3</v>
      </c>
      <c r="J16" s="70"/>
      <c r="K16" s="71"/>
      <c r="L16" s="55">
        <v>41662</v>
      </c>
      <c r="M16" s="136">
        <v>6925</v>
      </c>
      <c r="N16" s="85">
        <v>63969.3</v>
      </c>
      <c r="O16" s="48"/>
    </row>
    <row r="17" spans="1:15" ht="18" customHeight="1">
      <c r="A17" s="40">
        <v>41652</v>
      </c>
      <c r="B17" s="243">
        <v>6510630695</v>
      </c>
      <c r="C17" s="263">
        <v>41610</v>
      </c>
      <c r="D17" s="265">
        <v>900000</v>
      </c>
      <c r="E17" s="41" t="s">
        <v>170</v>
      </c>
      <c r="F17" s="42">
        <v>41670</v>
      </c>
      <c r="G17" s="43">
        <v>71077</v>
      </c>
      <c r="H17" s="43">
        <f t="shared" ref="H17:H18" si="2">G17*10%</f>
        <v>7107.7000000000007</v>
      </c>
      <c r="I17" s="44">
        <f t="shared" ref="I17:I18" si="3">G17-H17</f>
        <v>63969.3</v>
      </c>
      <c r="J17" s="70">
        <v>1001430873</v>
      </c>
      <c r="K17" s="69">
        <v>41687</v>
      </c>
      <c r="L17" s="103">
        <v>41697</v>
      </c>
      <c r="M17" s="136">
        <v>6926</v>
      </c>
      <c r="N17" s="85">
        <v>63969.3</v>
      </c>
      <c r="O17" s="48"/>
    </row>
    <row r="18" spans="1:15" ht="18" customHeight="1">
      <c r="A18" s="40">
        <v>41683</v>
      </c>
      <c r="B18" s="202"/>
      <c r="C18" s="255"/>
      <c r="D18" s="266"/>
      <c r="E18" s="41" t="s">
        <v>171</v>
      </c>
      <c r="F18" s="42">
        <v>41698</v>
      </c>
      <c r="G18" s="43">
        <v>71077</v>
      </c>
      <c r="H18" s="43">
        <f t="shared" si="2"/>
        <v>7107.7000000000007</v>
      </c>
      <c r="I18" s="44">
        <f t="shared" si="3"/>
        <v>63969.3</v>
      </c>
      <c r="J18" s="139">
        <v>2000793608</v>
      </c>
      <c r="K18" s="140">
        <v>41710</v>
      </c>
      <c r="L18" s="272">
        <v>41743</v>
      </c>
      <c r="M18" s="74"/>
      <c r="N18" s="85">
        <v>63969.3</v>
      </c>
      <c r="O18" s="48"/>
    </row>
    <row r="19" spans="1:15" ht="18" customHeight="1">
      <c r="A19" s="40">
        <v>41711</v>
      </c>
      <c r="B19" s="202"/>
      <c r="C19" s="255"/>
      <c r="D19" s="266"/>
      <c r="E19" s="41" t="s">
        <v>198</v>
      </c>
      <c r="F19" s="42">
        <v>41729</v>
      </c>
      <c r="G19" s="43">
        <v>71077</v>
      </c>
      <c r="H19" s="43">
        <f t="shared" ref="H19" si="4">G19*10%</f>
        <v>7107.7000000000007</v>
      </c>
      <c r="I19" s="44">
        <f t="shared" ref="I19" si="5">G19-H19</f>
        <v>63969.3</v>
      </c>
      <c r="J19" s="70">
        <v>2000807017</v>
      </c>
      <c r="K19" s="69">
        <v>41732</v>
      </c>
      <c r="L19" s="273"/>
      <c r="M19" s="74"/>
      <c r="N19" s="85">
        <v>63969.3</v>
      </c>
      <c r="O19" s="48"/>
    </row>
    <row r="20" spans="1:15" ht="18" customHeight="1">
      <c r="A20" s="40">
        <v>41742</v>
      </c>
      <c r="B20" s="202"/>
      <c r="C20" s="255"/>
      <c r="D20" s="266"/>
      <c r="E20" s="41" t="s">
        <v>205</v>
      </c>
      <c r="F20" s="42">
        <v>41759</v>
      </c>
      <c r="G20" s="43">
        <v>71077</v>
      </c>
      <c r="H20" s="43">
        <f t="shared" ref="H20" si="6">G20*10%</f>
        <v>7107.7000000000007</v>
      </c>
      <c r="I20" s="44">
        <f t="shared" ref="I20" si="7">G20-H20</f>
        <v>63969.3</v>
      </c>
      <c r="J20" s="70">
        <v>2000819851</v>
      </c>
      <c r="K20" s="69">
        <v>41758</v>
      </c>
      <c r="L20" s="190">
        <v>41762</v>
      </c>
      <c r="M20" s="74"/>
      <c r="N20" s="85">
        <v>63969.3</v>
      </c>
      <c r="O20" s="48"/>
    </row>
    <row r="21" spans="1:15" ht="18" customHeight="1">
      <c r="A21" s="40">
        <v>41772</v>
      </c>
      <c r="B21" s="202"/>
      <c r="C21" s="255"/>
      <c r="D21" s="266"/>
      <c r="E21" s="41" t="s">
        <v>225</v>
      </c>
      <c r="F21" s="42">
        <v>41790</v>
      </c>
      <c r="G21" s="43">
        <v>71077</v>
      </c>
      <c r="H21" s="43">
        <f t="shared" ref="H21" si="8">G21*10%</f>
        <v>7107.7000000000007</v>
      </c>
      <c r="I21" s="44">
        <f t="shared" ref="I21" si="9">G21-H21</f>
        <v>63969.3</v>
      </c>
      <c r="J21" s="70"/>
      <c r="K21" s="71"/>
      <c r="L21" s="56"/>
      <c r="M21" s="74"/>
      <c r="N21" s="85"/>
      <c r="O21" s="48"/>
    </row>
    <row r="22" spans="1:15" ht="18" customHeight="1" thickBot="1">
      <c r="A22" s="40">
        <v>41803</v>
      </c>
      <c r="B22" s="262"/>
      <c r="C22" s="264"/>
      <c r="D22" s="267"/>
      <c r="E22" s="50"/>
      <c r="F22" s="51"/>
      <c r="G22" s="52"/>
      <c r="H22" s="52"/>
      <c r="I22" s="53"/>
      <c r="J22" s="72"/>
      <c r="K22" s="73"/>
      <c r="L22" s="57"/>
      <c r="M22" s="75"/>
      <c r="N22" s="87"/>
      <c r="O22" s="59"/>
    </row>
    <row r="23" spans="1:15" ht="24" customHeight="1" thickTop="1" thickBot="1">
      <c r="A23" s="62" t="s">
        <v>0</v>
      </c>
      <c r="B23" s="240"/>
      <c r="C23" s="240"/>
      <c r="D23" s="63">
        <f>SUM(D11:D22)</f>
        <v>1400000</v>
      </c>
      <c r="E23" s="239"/>
      <c r="F23" s="240"/>
      <c r="G23" s="64">
        <f>SUM(G11:G22)</f>
        <v>781847</v>
      </c>
      <c r="H23" s="64">
        <f t="shared" ref="H23:I23" si="10">SUM(H11:H22)</f>
        <v>78184.699999999983</v>
      </c>
      <c r="I23" s="64">
        <f t="shared" si="10"/>
        <v>703662.3</v>
      </c>
      <c r="J23" s="241"/>
      <c r="K23" s="239"/>
      <c r="L23" s="241"/>
      <c r="M23" s="239"/>
      <c r="N23" s="64">
        <f t="shared" ref="N23" si="11">SUM(N11:N22)</f>
        <v>639693</v>
      </c>
      <c r="O23" s="65">
        <f>SUM(O11:O22)</f>
        <v>0</v>
      </c>
    </row>
    <row r="24" spans="1:15" ht="13.5" thickTop="1"/>
    <row r="25" spans="1:15">
      <c r="A25" s="22" t="s">
        <v>169</v>
      </c>
    </row>
    <row r="26" spans="1:15">
      <c r="A26" s="8"/>
    </row>
  </sheetData>
  <mergeCells count="53">
    <mergeCell ref="C9:C10"/>
    <mergeCell ref="D9:D10"/>
    <mergeCell ref="E9:E10"/>
    <mergeCell ref="F9:F10"/>
    <mergeCell ref="G9:G10"/>
    <mergeCell ref="M9:M10"/>
    <mergeCell ref="H9:H10"/>
    <mergeCell ref="I9:I10"/>
    <mergeCell ref="J9:J10"/>
    <mergeCell ref="K9:K10"/>
    <mergeCell ref="L9:L10"/>
    <mergeCell ref="L23:M23"/>
    <mergeCell ref="J11:J14"/>
    <mergeCell ref="K11:K14"/>
    <mergeCell ref="B11:B16"/>
    <mergeCell ref="C11:C16"/>
    <mergeCell ref="D11:D16"/>
    <mergeCell ref="B23:C23"/>
    <mergeCell ref="E23:F23"/>
    <mergeCell ref="J23:K23"/>
    <mergeCell ref="L11:L14"/>
    <mergeCell ref="M11:M14"/>
    <mergeCell ref="L18:L19"/>
    <mergeCell ref="D17:D22"/>
    <mergeCell ref="C17:C22"/>
    <mergeCell ref="B17:B22"/>
    <mergeCell ref="A3:C3"/>
    <mergeCell ref="E3:G3"/>
    <mergeCell ref="H3:I3"/>
    <mergeCell ref="L3:M3"/>
    <mergeCell ref="N3:O3"/>
    <mergeCell ref="A1:O1"/>
    <mergeCell ref="A2:C2"/>
    <mergeCell ref="E2:G2"/>
    <mergeCell ref="H2:I2"/>
    <mergeCell ref="L2:M2"/>
    <mergeCell ref="N2:O2"/>
    <mergeCell ref="N11:N14"/>
    <mergeCell ref="A4:C4"/>
    <mergeCell ref="E4:G4"/>
    <mergeCell ref="H4:I4"/>
    <mergeCell ref="N4:O4"/>
    <mergeCell ref="A5:C5"/>
    <mergeCell ref="E5:G5"/>
    <mergeCell ref="H5:I5"/>
    <mergeCell ref="N5:O5"/>
    <mergeCell ref="A8:A10"/>
    <mergeCell ref="B8:D8"/>
    <mergeCell ref="E8:I8"/>
    <mergeCell ref="J8:K8"/>
    <mergeCell ref="L8:O8"/>
    <mergeCell ref="B9:B10"/>
    <mergeCell ref="N9:O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pane ySplit="10" topLeftCell="A14" activePane="bottomLeft" state="frozen"/>
      <selection pane="bottomLeft" activeCell="L4" sqref="L4:M5"/>
    </sheetView>
  </sheetViews>
  <sheetFormatPr defaultRowHeight="12.75"/>
  <cols>
    <col min="1" max="1" width="8.28515625" customWidth="1"/>
    <col min="2" max="2" width="11.85546875" customWidth="1"/>
    <col min="3" max="3" width="10.140625" bestFit="1" customWidth="1"/>
    <col min="4" max="4" width="12.2851562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100104</v>
      </c>
      <c r="I2" s="209"/>
      <c r="L2" s="212" t="s">
        <v>46</v>
      </c>
      <c r="M2" s="212"/>
      <c r="N2" s="213">
        <f>G11*12</f>
        <v>1201248</v>
      </c>
      <c r="O2" s="213"/>
      <c r="P2" s="20"/>
      <c r="Q2" s="20"/>
    </row>
    <row r="3" spans="1:17" ht="12.75" customHeight="1">
      <c r="A3" s="211" t="s">
        <v>93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N2-N23</f>
        <v>300312</v>
      </c>
      <c r="O3" s="209"/>
      <c r="P3" s="36" t="s">
        <v>58</v>
      </c>
      <c r="Q3" s="36"/>
    </row>
    <row r="4" spans="1:17">
      <c r="A4" s="211" t="s">
        <v>60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v>0</v>
      </c>
      <c r="O4" s="209"/>
      <c r="P4" s="36"/>
      <c r="Q4" s="36"/>
    </row>
    <row r="5" spans="1:17" ht="12.75" customHeight="1">
      <c r="A5" s="211" t="s">
        <v>81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N4-O23</f>
        <v>0</v>
      </c>
      <c r="O5" s="221"/>
      <c r="P5" s="36"/>
      <c r="Q5" s="36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7" ht="18" customHeight="1" thickTop="1">
      <c r="A11" s="40">
        <v>41468</v>
      </c>
      <c r="B11" s="253">
        <v>6510607767</v>
      </c>
      <c r="C11" s="254">
        <v>41466</v>
      </c>
      <c r="D11" s="257">
        <v>1201248</v>
      </c>
      <c r="E11" s="41" t="s">
        <v>94</v>
      </c>
      <c r="F11" s="42">
        <v>41486</v>
      </c>
      <c r="G11" s="43">
        <v>100104</v>
      </c>
      <c r="H11" s="43">
        <f t="shared" ref="H11:H16" si="0">G11*10%</f>
        <v>10010.400000000001</v>
      </c>
      <c r="I11" s="44">
        <f t="shared" ref="I11:I16" si="1">G11-H11</f>
        <v>90093.6</v>
      </c>
      <c r="J11" s="253">
        <v>1001408612</v>
      </c>
      <c r="K11" s="260">
        <v>41611</v>
      </c>
      <c r="L11" s="277">
        <v>41632</v>
      </c>
      <c r="M11" s="251">
        <v>6916</v>
      </c>
      <c r="N11" s="248">
        <v>360374.4</v>
      </c>
      <c r="O11" s="48"/>
    </row>
    <row r="12" spans="1:17" ht="18" customHeight="1">
      <c r="A12" s="40">
        <v>41499</v>
      </c>
      <c r="B12" s="202"/>
      <c r="C12" s="255"/>
      <c r="D12" s="258"/>
      <c r="E12" s="41" t="s">
        <v>95</v>
      </c>
      <c r="F12" s="42">
        <v>41517</v>
      </c>
      <c r="G12" s="43">
        <v>100104</v>
      </c>
      <c r="H12" s="43">
        <f t="shared" si="0"/>
        <v>10010.400000000001</v>
      </c>
      <c r="I12" s="44">
        <f t="shared" si="1"/>
        <v>90093.6</v>
      </c>
      <c r="J12" s="202"/>
      <c r="K12" s="204"/>
      <c r="L12" s="278"/>
      <c r="M12" s="251"/>
      <c r="N12" s="249"/>
      <c r="O12" s="48"/>
    </row>
    <row r="13" spans="1:17" ht="18" customHeight="1">
      <c r="A13" s="40">
        <v>41530</v>
      </c>
      <c r="B13" s="202"/>
      <c r="C13" s="255"/>
      <c r="D13" s="258"/>
      <c r="E13" s="41" t="s">
        <v>96</v>
      </c>
      <c r="F13" s="42">
        <v>41547</v>
      </c>
      <c r="G13" s="43">
        <v>100104</v>
      </c>
      <c r="H13" s="43">
        <f t="shared" si="0"/>
        <v>10010.400000000001</v>
      </c>
      <c r="I13" s="44">
        <f t="shared" si="1"/>
        <v>90093.6</v>
      </c>
      <c r="J13" s="202"/>
      <c r="K13" s="204"/>
      <c r="L13" s="278"/>
      <c r="M13" s="251"/>
      <c r="N13" s="249"/>
      <c r="O13" s="48"/>
    </row>
    <row r="14" spans="1:17" ht="18" customHeight="1">
      <c r="A14" s="40">
        <v>41560</v>
      </c>
      <c r="B14" s="202"/>
      <c r="C14" s="255"/>
      <c r="D14" s="258"/>
      <c r="E14" s="41" t="s">
        <v>97</v>
      </c>
      <c r="F14" s="42">
        <v>41578</v>
      </c>
      <c r="G14" s="43">
        <v>100104</v>
      </c>
      <c r="H14" s="43">
        <f t="shared" si="0"/>
        <v>10010.400000000001</v>
      </c>
      <c r="I14" s="44">
        <f t="shared" si="1"/>
        <v>90093.6</v>
      </c>
      <c r="J14" s="203"/>
      <c r="K14" s="205"/>
      <c r="L14" s="279"/>
      <c r="M14" s="252"/>
      <c r="N14" s="250"/>
      <c r="O14" s="48"/>
    </row>
    <row r="15" spans="1:17" ht="18" customHeight="1">
      <c r="A15" s="40">
        <v>41591</v>
      </c>
      <c r="B15" s="202"/>
      <c r="C15" s="255"/>
      <c r="D15" s="258"/>
      <c r="E15" s="41" t="s">
        <v>98</v>
      </c>
      <c r="F15" s="42">
        <v>41608</v>
      </c>
      <c r="G15" s="43">
        <v>100104</v>
      </c>
      <c r="H15" s="43">
        <f t="shared" si="0"/>
        <v>10010.400000000001</v>
      </c>
      <c r="I15" s="44">
        <f t="shared" si="1"/>
        <v>90093.6</v>
      </c>
      <c r="J15" s="243">
        <v>1001415796</v>
      </c>
      <c r="K15" s="275">
        <v>41631</v>
      </c>
      <c r="L15" s="244">
        <v>41639</v>
      </c>
      <c r="M15" s="280">
        <v>6918</v>
      </c>
      <c r="N15" s="247">
        <v>180187.2</v>
      </c>
      <c r="O15" s="48"/>
    </row>
    <row r="16" spans="1:17" ht="18" customHeight="1">
      <c r="A16" s="40">
        <v>41621</v>
      </c>
      <c r="B16" s="202"/>
      <c r="C16" s="255"/>
      <c r="D16" s="258"/>
      <c r="E16" s="41" t="s">
        <v>99</v>
      </c>
      <c r="F16" s="42">
        <v>41639</v>
      </c>
      <c r="G16" s="43">
        <v>100104</v>
      </c>
      <c r="H16" s="43">
        <f t="shared" si="0"/>
        <v>10010.400000000001</v>
      </c>
      <c r="I16" s="44">
        <f t="shared" si="1"/>
        <v>90093.6</v>
      </c>
      <c r="J16" s="203"/>
      <c r="K16" s="276"/>
      <c r="L16" s="207"/>
      <c r="M16" s="281"/>
      <c r="N16" s="200"/>
      <c r="O16" s="48"/>
    </row>
    <row r="17" spans="1:15" ht="18" customHeight="1">
      <c r="A17" s="40">
        <v>41652</v>
      </c>
      <c r="B17" s="202"/>
      <c r="C17" s="255"/>
      <c r="D17" s="258"/>
      <c r="E17" s="41" t="s">
        <v>172</v>
      </c>
      <c r="F17" s="42">
        <v>41670</v>
      </c>
      <c r="G17" s="43">
        <v>100104</v>
      </c>
      <c r="H17" s="43">
        <f>G17*10%</f>
        <v>10010.400000000001</v>
      </c>
      <c r="I17" s="44">
        <f t="shared" ref="I17:I18" si="2">G17-H17</f>
        <v>90093.6</v>
      </c>
      <c r="J17" s="70">
        <v>1001430647</v>
      </c>
      <c r="K17" s="69">
        <v>41989</v>
      </c>
      <c r="L17" s="103">
        <v>41698</v>
      </c>
      <c r="M17" s="134">
        <v>6928</v>
      </c>
      <c r="N17" s="48">
        <v>90093.6</v>
      </c>
      <c r="O17" s="48"/>
    </row>
    <row r="18" spans="1:15" ht="18" customHeight="1">
      <c r="A18" s="40">
        <v>41683</v>
      </c>
      <c r="B18" s="202"/>
      <c r="C18" s="255"/>
      <c r="D18" s="258"/>
      <c r="E18" s="41" t="s">
        <v>173</v>
      </c>
      <c r="F18" s="42">
        <v>41698</v>
      </c>
      <c r="G18" s="43">
        <v>100104</v>
      </c>
      <c r="H18" s="43">
        <f t="shared" ref="H18" si="3">G18*10%</f>
        <v>10010.400000000001</v>
      </c>
      <c r="I18" s="44">
        <f t="shared" si="2"/>
        <v>90093.6</v>
      </c>
      <c r="J18" s="70">
        <v>1001437010</v>
      </c>
      <c r="K18" s="69">
        <v>41707</v>
      </c>
      <c r="L18" s="55">
        <v>41743</v>
      </c>
      <c r="M18" s="49"/>
      <c r="N18" s="48">
        <v>90093.6</v>
      </c>
      <c r="O18" s="48"/>
    </row>
    <row r="19" spans="1:15" ht="18" customHeight="1">
      <c r="A19" s="40">
        <v>41711</v>
      </c>
      <c r="B19" s="202"/>
      <c r="C19" s="255"/>
      <c r="D19" s="258"/>
      <c r="E19" s="41" t="s">
        <v>199</v>
      </c>
      <c r="F19" s="42">
        <v>41729</v>
      </c>
      <c r="G19" s="43">
        <v>100104</v>
      </c>
      <c r="H19" s="43">
        <f t="shared" ref="H19" si="4">G19*10%</f>
        <v>10010.400000000001</v>
      </c>
      <c r="I19" s="44">
        <f t="shared" ref="I19" si="5">G19-H19</f>
        <v>90093.6</v>
      </c>
      <c r="J19" s="70">
        <v>2000815970</v>
      </c>
      <c r="K19" s="69">
        <v>41752</v>
      </c>
      <c r="L19" s="55">
        <v>41758</v>
      </c>
      <c r="M19" s="49"/>
      <c r="N19" s="48">
        <v>90093.6</v>
      </c>
      <c r="O19" s="48"/>
    </row>
    <row r="20" spans="1:15" ht="18" customHeight="1">
      <c r="A20" s="40">
        <v>41742</v>
      </c>
      <c r="B20" s="202"/>
      <c r="C20" s="255"/>
      <c r="D20" s="258"/>
      <c r="E20" s="41" t="s">
        <v>217</v>
      </c>
      <c r="F20" s="42">
        <v>41759</v>
      </c>
      <c r="G20" s="43">
        <v>100104</v>
      </c>
      <c r="H20" s="43">
        <f t="shared" ref="H20" si="6">G20*10%</f>
        <v>10010.400000000001</v>
      </c>
      <c r="I20" s="44">
        <f t="shared" ref="I20" si="7">G20-H20</f>
        <v>90093.6</v>
      </c>
      <c r="J20" s="70">
        <v>2000826112</v>
      </c>
      <c r="K20" s="69">
        <v>41771</v>
      </c>
      <c r="L20" s="55">
        <v>41774</v>
      </c>
      <c r="M20" s="49"/>
      <c r="N20" s="48">
        <v>90093.6</v>
      </c>
      <c r="O20" s="48"/>
    </row>
    <row r="21" spans="1:15" ht="18" customHeight="1">
      <c r="A21" s="40">
        <v>41772</v>
      </c>
      <c r="B21" s="202"/>
      <c r="C21" s="255"/>
      <c r="D21" s="258"/>
      <c r="E21" s="41" t="s">
        <v>226</v>
      </c>
      <c r="F21" s="42">
        <v>41790</v>
      </c>
      <c r="G21" s="43">
        <v>100104</v>
      </c>
      <c r="H21" s="43">
        <f t="shared" ref="H21" si="8">G21*10%</f>
        <v>10010.400000000001</v>
      </c>
      <c r="I21" s="44">
        <f t="shared" ref="I21" si="9">G21-H21</f>
        <v>90093.6</v>
      </c>
      <c r="J21" s="70"/>
      <c r="K21" s="71"/>
      <c r="L21" s="56"/>
      <c r="M21" s="49"/>
      <c r="N21" s="48"/>
      <c r="O21" s="48"/>
    </row>
    <row r="22" spans="1:15" ht="18" customHeight="1" thickBot="1">
      <c r="A22" s="40">
        <v>41803</v>
      </c>
      <c r="B22" s="262"/>
      <c r="C22" s="264"/>
      <c r="D22" s="274"/>
      <c r="E22" s="50"/>
      <c r="F22" s="51"/>
      <c r="G22" s="52"/>
      <c r="H22" s="52"/>
      <c r="I22" s="53"/>
      <c r="J22" s="72"/>
      <c r="K22" s="73"/>
      <c r="L22" s="57"/>
      <c r="M22" s="58"/>
      <c r="N22" s="59"/>
      <c r="O22" s="59"/>
    </row>
    <row r="23" spans="1:15" ht="24" customHeight="1" thickTop="1" thickBot="1">
      <c r="A23" s="62" t="s">
        <v>0</v>
      </c>
      <c r="B23" s="240"/>
      <c r="C23" s="240"/>
      <c r="D23" s="63">
        <f>SUM(D11:D22)</f>
        <v>1201248</v>
      </c>
      <c r="E23" s="239"/>
      <c r="F23" s="240"/>
      <c r="G23" s="64">
        <f>SUM(G11:G22)</f>
        <v>1101144</v>
      </c>
      <c r="H23" s="64">
        <f t="shared" ref="H23:I23" si="10">SUM(H11:H22)</f>
        <v>110114.4</v>
      </c>
      <c r="I23" s="64">
        <f t="shared" si="10"/>
        <v>991029.59999999986</v>
      </c>
      <c r="J23" s="241"/>
      <c r="K23" s="239"/>
      <c r="L23" s="241"/>
      <c r="M23" s="239"/>
      <c r="N23" s="64">
        <f t="shared" ref="N23" si="11">SUM(N11:N22)</f>
        <v>900936</v>
      </c>
      <c r="O23" s="65">
        <f>SUM(O11:O22)</f>
        <v>0</v>
      </c>
    </row>
    <row r="24" spans="1:15" ht="13.5" thickTop="1"/>
    <row r="26" spans="1:15">
      <c r="A26" s="8"/>
    </row>
  </sheetData>
  <mergeCells count="54">
    <mergeCell ref="K15:K16"/>
    <mergeCell ref="L11:L14"/>
    <mergeCell ref="N11:N14"/>
    <mergeCell ref="M11:M14"/>
    <mergeCell ref="L15:L16"/>
    <mergeCell ref="N15:N16"/>
    <mergeCell ref="M15:M16"/>
    <mergeCell ref="M9:M10"/>
    <mergeCell ref="L23:M23"/>
    <mergeCell ref="B11:B22"/>
    <mergeCell ref="C11:C22"/>
    <mergeCell ref="D11:D22"/>
    <mergeCell ref="B23:C23"/>
    <mergeCell ref="E23:F23"/>
    <mergeCell ref="J23:K23"/>
    <mergeCell ref="H9:H10"/>
    <mergeCell ref="I9:I10"/>
    <mergeCell ref="J9:J10"/>
    <mergeCell ref="K9:K10"/>
    <mergeCell ref="L9:L10"/>
    <mergeCell ref="J11:J14"/>
    <mergeCell ref="K11:K14"/>
    <mergeCell ref="J15:J16"/>
    <mergeCell ref="A5:C5"/>
    <mergeCell ref="E5:G5"/>
    <mergeCell ref="H5:I5"/>
    <mergeCell ref="N5:O5"/>
    <mergeCell ref="A8:A10"/>
    <mergeCell ref="B8:D8"/>
    <mergeCell ref="E8:I8"/>
    <mergeCell ref="J8:K8"/>
    <mergeCell ref="L8:O8"/>
    <mergeCell ref="B9:B10"/>
    <mergeCell ref="N9:O9"/>
    <mergeCell ref="C9:C10"/>
    <mergeCell ref="D9:D10"/>
    <mergeCell ref="E9:E10"/>
    <mergeCell ref="F9:F10"/>
    <mergeCell ref="G9:G10"/>
    <mergeCell ref="A4:C4"/>
    <mergeCell ref="E4:G4"/>
    <mergeCell ref="H4:I4"/>
    <mergeCell ref="N4:O4"/>
    <mergeCell ref="A1:O1"/>
    <mergeCell ref="A2:C2"/>
    <mergeCell ref="E2:G2"/>
    <mergeCell ref="H2:I2"/>
    <mergeCell ref="L2:M2"/>
    <mergeCell ref="N2:O2"/>
    <mergeCell ref="A3:C3"/>
    <mergeCell ref="E3:G3"/>
    <mergeCell ref="H3:I3"/>
    <mergeCell ref="L3:M3"/>
    <mergeCell ref="N3:O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pane ySplit="10" topLeftCell="A14" activePane="bottomLeft" state="frozen"/>
      <selection pane="bottomLeft" activeCell="K20" sqref="K20"/>
    </sheetView>
  </sheetViews>
  <sheetFormatPr defaultRowHeight="12.75"/>
  <cols>
    <col min="1" max="1" width="8.28515625" customWidth="1"/>
    <col min="2" max="2" width="11.85546875" customWidth="1"/>
    <col min="3" max="3" width="10.140625" bestFit="1" customWidth="1"/>
    <col min="4" max="4" width="12.2851562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45366</v>
      </c>
      <c r="I2" s="209"/>
      <c r="L2" s="212" t="s">
        <v>46</v>
      </c>
      <c r="M2" s="212"/>
      <c r="N2" s="213">
        <f>G11*12</f>
        <v>544392</v>
      </c>
      <c r="O2" s="213"/>
      <c r="P2" s="20"/>
      <c r="Q2" s="20"/>
    </row>
    <row r="3" spans="1:17" ht="12.75" customHeight="1">
      <c r="A3" s="211" t="s">
        <v>100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N2-N23</f>
        <v>217756.79999999999</v>
      </c>
      <c r="O3" s="209"/>
      <c r="P3" s="36" t="s">
        <v>58</v>
      </c>
      <c r="Q3" s="36"/>
    </row>
    <row r="4" spans="1:17">
      <c r="A4" s="211" t="s">
        <v>101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v>0</v>
      </c>
      <c r="O4" s="209"/>
      <c r="P4" s="36"/>
      <c r="Q4" s="36"/>
    </row>
    <row r="5" spans="1:17" ht="12.75" customHeight="1">
      <c r="A5" s="211" t="s">
        <v>81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N4-O23</f>
        <v>0</v>
      </c>
      <c r="O5" s="221"/>
      <c r="P5" s="36"/>
      <c r="Q5" s="36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7" ht="18" customHeight="1" thickTop="1">
      <c r="A11" s="40">
        <v>41468</v>
      </c>
      <c r="B11" s="253">
        <v>6510615598</v>
      </c>
      <c r="C11" s="254">
        <v>41456</v>
      </c>
      <c r="D11" s="257">
        <v>544392</v>
      </c>
      <c r="E11" s="41" t="s">
        <v>103</v>
      </c>
      <c r="F11" s="42">
        <v>41486</v>
      </c>
      <c r="G11" s="43">
        <v>45366</v>
      </c>
      <c r="H11" s="43">
        <f t="shared" ref="H11:H16" si="0">G11*10%</f>
        <v>4536.6000000000004</v>
      </c>
      <c r="I11" s="44">
        <f>G11-H11</f>
        <v>40829.4</v>
      </c>
      <c r="J11" s="253">
        <v>1001434872</v>
      </c>
      <c r="K11" s="260">
        <v>41701</v>
      </c>
      <c r="L11" s="261">
        <v>41743</v>
      </c>
      <c r="M11" s="128"/>
      <c r="N11" s="127">
        <v>40829.4</v>
      </c>
      <c r="O11" s="48"/>
    </row>
    <row r="12" spans="1:17" ht="18" customHeight="1">
      <c r="A12" s="40">
        <v>41499</v>
      </c>
      <c r="B12" s="202"/>
      <c r="C12" s="255"/>
      <c r="D12" s="258"/>
      <c r="E12" s="41" t="s">
        <v>104</v>
      </c>
      <c r="F12" s="42">
        <v>41517</v>
      </c>
      <c r="G12" s="43">
        <v>45366</v>
      </c>
      <c r="H12" s="43">
        <f t="shared" si="0"/>
        <v>4536.6000000000004</v>
      </c>
      <c r="I12" s="44">
        <f t="shared" ref="I12:I16" si="1">G12-H12</f>
        <v>40829.4</v>
      </c>
      <c r="J12" s="202"/>
      <c r="K12" s="204"/>
      <c r="L12" s="206"/>
      <c r="M12" s="47"/>
      <c r="N12" s="127">
        <v>40829.4</v>
      </c>
      <c r="O12" s="48"/>
    </row>
    <row r="13" spans="1:17" ht="18" customHeight="1">
      <c r="A13" s="40">
        <v>41530</v>
      </c>
      <c r="B13" s="202"/>
      <c r="C13" s="255"/>
      <c r="D13" s="258"/>
      <c r="E13" s="41" t="s">
        <v>105</v>
      </c>
      <c r="F13" s="42">
        <v>41547</v>
      </c>
      <c r="G13" s="43">
        <v>45366</v>
      </c>
      <c r="H13" s="43">
        <f t="shared" si="0"/>
        <v>4536.6000000000004</v>
      </c>
      <c r="I13" s="44">
        <f t="shared" si="1"/>
        <v>40829.4</v>
      </c>
      <c r="J13" s="202"/>
      <c r="K13" s="204"/>
      <c r="L13" s="206"/>
      <c r="M13" s="49"/>
      <c r="N13" s="127">
        <v>40829.4</v>
      </c>
      <c r="O13" s="48"/>
    </row>
    <row r="14" spans="1:17" ht="18" customHeight="1">
      <c r="A14" s="40">
        <v>41560</v>
      </c>
      <c r="B14" s="202"/>
      <c r="C14" s="255"/>
      <c r="D14" s="258"/>
      <c r="E14" s="41" t="s">
        <v>106</v>
      </c>
      <c r="F14" s="42">
        <v>41578</v>
      </c>
      <c r="G14" s="43">
        <v>45366</v>
      </c>
      <c r="H14" s="43">
        <f t="shared" si="0"/>
        <v>4536.6000000000004</v>
      </c>
      <c r="I14" s="44">
        <f t="shared" si="1"/>
        <v>40829.4</v>
      </c>
      <c r="J14" s="202"/>
      <c r="K14" s="204"/>
      <c r="L14" s="206"/>
      <c r="M14" s="49"/>
      <c r="N14" s="127">
        <v>40829.4</v>
      </c>
      <c r="O14" s="48"/>
    </row>
    <row r="15" spans="1:17" ht="18" customHeight="1">
      <c r="A15" s="40">
        <v>41591</v>
      </c>
      <c r="B15" s="202"/>
      <c r="C15" s="255"/>
      <c r="D15" s="258"/>
      <c r="E15" s="41" t="s">
        <v>107</v>
      </c>
      <c r="F15" s="42">
        <v>41608</v>
      </c>
      <c r="G15" s="43">
        <v>45366</v>
      </c>
      <c r="H15" s="43">
        <f t="shared" si="0"/>
        <v>4536.6000000000004</v>
      </c>
      <c r="I15" s="44">
        <f t="shared" si="1"/>
        <v>40829.4</v>
      </c>
      <c r="J15" s="202"/>
      <c r="K15" s="204"/>
      <c r="L15" s="206"/>
      <c r="M15" s="49"/>
      <c r="N15" s="127">
        <v>40829.4</v>
      </c>
      <c r="O15" s="48"/>
    </row>
    <row r="16" spans="1:17" ht="18" customHeight="1">
      <c r="A16" s="40">
        <v>41621</v>
      </c>
      <c r="B16" s="202"/>
      <c r="C16" s="255"/>
      <c r="D16" s="258"/>
      <c r="E16" s="41" t="s">
        <v>108</v>
      </c>
      <c r="F16" s="42">
        <v>41639</v>
      </c>
      <c r="G16" s="43">
        <v>45366</v>
      </c>
      <c r="H16" s="43">
        <f t="shared" si="0"/>
        <v>4536.6000000000004</v>
      </c>
      <c r="I16" s="44">
        <f t="shared" si="1"/>
        <v>40829.4</v>
      </c>
      <c r="J16" s="202"/>
      <c r="K16" s="204"/>
      <c r="L16" s="206"/>
      <c r="M16" s="49"/>
      <c r="N16" s="127">
        <v>40829.4</v>
      </c>
      <c r="O16" s="48"/>
    </row>
    <row r="17" spans="1:15" ht="18" customHeight="1">
      <c r="A17" s="40">
        <v>41652</v>
      </c>
      <c r="B17" s="202"/>
      <c r="C17" s="255"/>
      <c r="D17" s="258"/>
      <c r="E17" s="41" t="s">
        <v>174</v>
      </c>
      <c r="F17" s="42">
        <v>41670</v>
      </c>
      <c r="G17" s="43">
        <v>45366</v>
      </c>
      <c r="H17" s="43">
        <f t="shared" ref="H17:H18" si="2">G17*10%</f>
        <v>4536.6000000000004</v>
      </c>
      <c r="I17" s="44">
        <f t="shared" ref="I17:I18" si="3">G17-H17</f>
        <v>40829.4</v>
      </c>
      <c r="J17" s="202"/>
      <c r="K17" s="204"/>
      <c r="L17" s="206"/>
      <c r="M17" s="49"/>
      <c r="N17" s="127">
        <v>40829.4</v>
      </c>
      <c r="O17" s="48"/>
    </row>
    <row r="18" spans="1:15" ht="18" customHeight="1">
      <c r="A18" s="40">
        <v>41683</v>
      </c>
      <c r="B18" s="202"/>
      <c r="C18" s="255"/>
      <c r="D18" s="258"/>
      <c r="E18" s="41" t="s">
        <v>175</v>
      </c>
      <c r="F18" s="42">
        <v>41698</v>
      </c>
      <c r="G18" s="43">
        <v>45366</v>
      </c>
      <c r="H18" s="43">
        <f t="shared" si="2"/>
        <v>4536.6000000000004</v>
      </c>
      <c r="I18" s="44">
        <f t="shared" si="3"/>
        <v>40829.4</v>
      </c>
      <c r="J18" s="203"/>
      <c r="K18" s="205"/>
      <c r="L18" s="207"/>
      <c r="M18" s="49"/>
      <c r="N18" s="127">
        <v>40829.4</v>
      </c>
      <c r="O18" s="48"/>
    </row>
    <row r="19" spans="1:15" ht="18" customHeight="1">
      <c r="A19" s="40">
        <v>41711</v>
      </c>
      <c r="B19" s="202"/>
      <c r="C19" s="255"/>
      <c r="D19" s="258"/>
      <c r="E19" s="45"/>
      <c r="F19" s="49"/>
      <c r="G19" s="47"/>
      <c r="H19" s="47"/>
      <c r="I19" s="48"/>
      <c r="J19" s="70"/>
      <c r="K19" s="71"/>
      <c r="L19" s="56"/>
      <c r="M19" s="49"/>
      <c r="N19" s="48"/>
      <c r="O19" s="48"/>
    </row>
    <row r="20" spans="1:15" ht="18" customHeight="1">
      <c r="A20" s="40">
        <v>41742</v>
      </c>
      <c r="B20" s="202"/>
      <c r="C20" s="255"/>
      <c r="D20" s="258"/>
      <c r="E20" s="45"/>
      <c r="F20" s="49"/>
      <c r="G20" s="47"/>
      <c r="H20" s="47"/>
      <c r="I20" s="48"/>
      <c r="J20" s="70"/>
      <c r="K20" s="71"/>
      <c r="L20" s="56"/>
      <c r="M20" s="49"/>
      <c r="N20" s="48"/>
      <c r="O20" s="48"/>
    </row>
    <row r="21" spans="1:15" ht="18" customHeight="1">
      <c r="A21" s="40">
        <v>41772</v>
      </c>
      <c r="B21" s="202"/>
      <c r="C21" s="255"/>
      <c r="D21" s="258"/>
      <c r="E21" s="45"/>
      <c r="F21" s="49"/>
      <c r="G21" s="47"/>
      <c r="H21" s="47"/>
      <c r="I21" s="48"/>
      <c r="J21" s="70"/>
      <c r="K21" s="71"/>
      <c r="L21" s="56"/>
      <c r="M21" s="49"/>
      <c r="N21" s="48"/>
      <c r="O21" s="48"/>
    </row>
    <row r="22" spans="1:15" ht="18" customHeight="1" thickBot="1">
      <c r="A22" s="40">
        <v>41803</v>
      </c>
      <c r="B22" s="262"/>
      <c r="C22" s="264"/>
      <c r="D22" s="274"/>
      <c r="E22" s="50"/>
      <c r="F22" s="51"/>
      <c r="G22" s="52"/>
      <c r="H22" s="52"/>
      <c r="I22" s="53"/>
      <c r="J22" s="72"/>
      <c r="K22" s="73"/>
      <c r="L22" s="57"/>
      <c r="M22" s="58"/>
      <c r="N22" s="59"/>
      <c r="O22" s="59"/>
    </row>
    <row r="23" spans="1:15" ht="24" customHeight="1" thickTop="1" thickBot="1">
      <c r="A23" s="62" t="s">
        <v>0</v>
      </c>
      <c r="B23" s="240"/>
      <c r="C23" s="240"/>
      <c r="D23" s="63">
        <f>SUM(D11:D22)</f>
        <v>544392</v>
      </c>
      <c r="E23" s="239"/>
      <c r="F23" s="240"/>
      <c r="G23" s="64">
        <f>SUM(G11:G22)</f>
        <v>362928</v>
      </c>
      <c r="H23" s="64">
        <f t="shared" ref="H23:I23" si="4">SUM(H11:H22)</f>
        <v>36292.799999999996</v>
      </c>
      <c r="I23" s="64">
        <f t="shared" si="4"/>
        <v>326635.2</v>
      </c>
      <c r="J23" s="241"/>
      <c r="K23" s="239"/>
      <c r="L23" s="241"/>
      <c r="M23" s="239"/>
      <c r="N23" s="64">
        <f t="shared" ref="N23" si="5">SUM(N11:N22)</f>
        <v>326635.2</v>
      </c>
      <c r="O23" s="65">
        <f>SUM(O11:O22)</f>
        <v>0</v>
      </c>
    </row>
    <row r="24" spans="1:15" ht="13.5" thickTop="1"/>
    <row r="25" spans="1:15">
      <c r="A25" s="8" t="s">
        <v>102</v>
      </c>
    </row>
    <row r="26" spans="1:15">
      <c r="A26" s="8"/>
    </row>
  </sheetData>
  <mergeCells count="47">
    <mergeCell ref="M9:M10"/>
    <mergeCell ref="L23:M23"/>
    <mergeCell ref="B11:B22"/>
    <mergeCell ref="C11:C22"/>
    <mergeCell ref="D11:D22"/>
    <mergeCell ref="B23:C23"/>
    <mergeCell ref="E23:F23"/>
    <mergeCell ref="J23:K23"/>
    <mergeCell ref="H9:H10"/>
    <mergeCell ref="I9:I10"/>
    <mergeCell ref="J9:J10"/>
    <mergeCell ref="K9:K10"/>
    <mergeCell ref="L9:L10"/>
    <mergeCell ref="J11:J18"/>
    <mergeCell ref="K11:K18"/>
    <mergeCell ref="L11:L18"/>
    <mergeCell ref="A5:C5"/>
    <mergeCell ref="E5:G5"/>
    <mergeCell ref="H5:I5"/>
    <mergeCell ref="N5:O5"/>
    <mergeCell ref="A8:A10"/>
    <mergeCell ref="B8:D8"/>
    <mergeCell ref="E8:I8"/>
    <mergeCell ref="J8:K8"/>
    <mergeCell ref="L8:O8"/>
    <mergeCell ref="B9:B10"/>
    <mergeCell ref="N9:O9"/>
    <mergeCell ref="C9:C10"/>
    <mergeCell ref="D9:D10"/>
    <mergeCell ref="E9:E10"/>
    <mergeCell ref="F9:F10"/>
    <mergeCell ref="G9:G10"/>
    <mergeCell ref="A4:C4"/>
    <mergeCell ref="E4:G4"/>
    <mergeCell ref="H4:I4"/>
    <mergeCell ref="N4:O4"/>
    <mergeCell ref="A1:O1"/>
    <mergeCell ref="A2:C2"/>
    <mergeCell ref="E2:G2"/>
    <mergeCell ref="H2:I2"/>
    <mergeCell ref="L2:M2"/>
    <mergeCell ref="N2:O2"/>
    <mergeCell ref="A3:C3"/>
    <mergeCell ref="E3:G3"/>
    <mergeCell ref="H3:I3"/>
    <mergeCell ref="L3:M3"/>
    <mergeCell ref="N3:O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pane ySplit="10" topLeftCell="A20" activePane="bottomLeft" state="frozen"/>
      <selection pane="bottomLeft" activeCell="J29" sqref="J29:K29"/>
    </sheetView>
  </sheetViews>
  <sheetFormatPr defaultRowHeight="12.75"/>
  <cols>
    <col min="1" max="1" width="8.7109375" customWidth="1"/>
    <col min="2" max="2" width="10.7109375" customWidth="1"/>
    <col min="3" max="3" width="10.140625" bestFit="1" customWidth="1"/>
    <col min="4" max="4" width="11.7109375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0.5703125" customWidth="1"/>
  </cols>
  <sheetData>
    <row r="1" spans="1:18" ht="56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8">
      <c r="A2" s="211" t="s">
        <v>57</v>
      </c>
      <c r="B2" s="211"/>
      <c r="C2" s="211"/>
      <c r="E2" s="211" t="s">
        <v>48</v>
      </c>
      <c r="F2" s="211"/>
      <c r="G2" s="211"/>
      <c r="H2" s="209">
        <v>22688</v>
      </c>
      <c r="I2" s="209"/>
      <c r="L2" s="19" t="s">
        <v>46</v>
      </c>
      <c r="M2" s="18"/>
      <c r="N2" s="209">
        <f>G11*12</f>
        <v>272256</v>
      </c>
      <c r="O2" s="209"/>
    </row>
    <row r="3" spans="1:18">
      <c r="A3" s="211" t="s">
        <v>62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N2-N29</f>
        <v>68063.999999999971</v>
      </c>
      <c r="O3" s="221"/>
    </row>
    <row r="4" spans="1:18">
      <c r="A4" s="211" t="s">
        <v>60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13">
        <f>SUM(G23:G28)</f>
        <v>52000</v>
      </c>
      <c r="O4" s="294"/>
    </row>
    <row r="5" spans="1:18">
      <c r="A5" s="211" t="s">
        <v>61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13">
        <f>N4 - O29</f>
        <v>29500</v>
      </c>
      <c r="O5" s="294"/>
      <c r="P5" s="12" t="s">
        <v>163</v>
      </c>
      <c r="Q5" s="12"/>
      <c r="R5" s="12"/>
    </row>
    <row r="6" spans="1:18">
      <c r="A6" s="7"/>
      <c r="B6" s="23"/>
      <c r="C6" s="23"/>
      <c r="D6" s="21"/>
      <c r="E6" s="21"/>
      <c r="F6" s="21"/>
      <c r="G6" s="16"/>
      <c r="H6" s="16"/>
      <c r="I6" s="17"/>
      <c r="K6" s="15"/>
      <c r="L6" s="14"/>
      <c r="M6" s="13"/>
      <c r="N6" s="14"/>
    </row>
    <row r="7" spans="1:18" ht="13.5" thickBot="1"/>
    <row r="8" spans="1:18" ht="18.75" customHeight="1" thickTop="1">
      <c r="A8" s="222"/>
      <c r="B8" s="225" t="s">
        <v>49</v>
      </c>
      <c r="C8" s="226"/>
      <c r="D8" s="227"/>
      <c r="E8" s="225" t="s">
        <v>7</v>
      </c>
      <c r="F8" s="226"/>
      <c r="G8" s="226"/>
      <c r="H8" s="226"/>
      <c r="I8" s="227"/>
      <c r="J8" s="225" t="s">
        <v>9</v>
      </c>
      <c r="K8" s="282"/>
      <c r="L8" s="230" t="s">
        <v>4</v>
      </c>
      <c r="M8" s="231"/>
      <c r="N8" s="231"/>
      <c r="O8" s="232"/>
    </row>
    <row r="9" spans="1:18" ht="13.5" customHeight="1">
      <c r="A9" s="223"/>
      <c r="B9" s="235" t="s">
        <v>10</v>
      </c>
      <c r="C9" s="285" t="s">
        <v>8</v>
      </c>
      <c r="D9" s="286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300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8" ht="13.5" thickBot="1">
      <c r="A10" s="224"/>
      <c r="B10" s="236"/>
      <c r="C10" s="237"/>
      <c r="D10" s="287"/>
      <c r="E10" s="219"/>
      <c r="F10" s="217"/>
      <c r="G10" s="217"/>
      <c r="H10" s="217"/>
      <c r="I10" s="215"/>
      <c r="J10" s="219"/>
      <c r="K10" s="301"/>
      <c r="L10" s="236"/>
      <c r="M10" s="237"/>
      <c r="N10" s="60" t="s">
        <v>65</v>
      </c>
      <c r="O10" s="61" t="s">
        <v>67</v>
      </c>
    </row>
    <row r="11" spans="1:18" ht="18" customHeight="1" thickTop="1">
      <c r="A11" s="40">
        <v>41468</v>
      </c>
      <c r="B11" s="253">
        <v>6510617359</v>
      </c>
      <c r="C11" s="254">
        <v>41535</v>
      </c>
      <c r="D11" s="291">
        <v>521825</v>
      </c>
      <c r="E11" s="41" t="s">
        <v>20</v>
      </c>
      <c r="F11" s="42">
        <v>41486</v>
      </c>
      <c r="G11" s="43">
        <v>22688</v>
      </c>
      <c r="H11" s="43">
        <f>G11*10%</f>
        <v>2268.8000000000002</v>
      </c>
      <c r="I11" s="44">
        <f t="shared" ref="I11:I14" si="0">G11-H11</f>
        <v>20419.2</v>
      </c>
      <c r="J11" s="68">
        <v>1001408946</v>
      </c>
      <c r="K11" s="92">
        <v>41612</v>
      </c>
      <c r="L11" s="261">
        <v>41617</v>
      </c>
      <c r="M11" s="283">
        <v>6907</v>
      </c>
      <c r="N11" s="288">
        <v>81676.800000000003</v>
      </c>
      <c r="O11" s="44"/>
    </row>
    <row r="12" spans="1:18" ht="18" customHeight="1">
      <c r="A12" s="40">
        <v>41499</v>
      </c>
      <c r="B12" s="202"/>
      <c r="C12" s="255"/>
      <c r="D12" s="292"/>
      <c r="E12" s="76" t="s">
        <v>21</v>
      </c>
      <c r="F12" s="46">
        <v>41517</v>
      </c>
      <c r="G12" s="43">
        <v>22688</v>
      </c>
      <c r="H12" s="47">
        <f>G12*10%</f>
        <v>2268.8000000000002</v>
      </c>
      <c r="I12" s="48">
        <f t="shared" si="0"/>
        <v>20419.2</v>
      </c>
      <c r="J12" s="70">
        <v>1001408938</v>
      </c>
      <c r="K12" s="92">
        <v>41612</v>
      </c>
      <c r="L12" s="206"/>
      <c r="M12" s="284"/>
      <c r="N12" s="289"/>
      <c r="O12" s="48"/>
    </row>
    <row r="13" spans="1:18" ht="18" customHeight="1">
      <c r="A13" s="40">
        <v>41530</v>
      </c>
      <c r="B13" s="202"/>
      <c r="C13" s="255"/>
      <c r="D13" s="292"/>
      <c r="E13" s="76" t="s">
        <v>22</v>
      </c>
      <c r="F13" s="46">
        <v>41547</v>
      </c>
      <c r="G13" s="43">
        <v>22688</v>
      </c>
      <c r="H13" s="47">
        <f>G13*10%</f>
        <v>2268.8000000000002</v>
      </c>
      <c r="I13" s="48">
        <f t="shared" si="0"/>
        <v>20419.2</v>
      </c>
      <c r="J13" s="70">
        <v>1001408919</v>
      </c>
      <c r="K13" s="92">
        <v>41612</v>
      </c>
      <c r="L13" s="206"/>
      <c r="M13" s="284"/>
      <c r="N13" s="289"/>
      <c r="O13" s="48"/>
    </row>
    <row r="14" spans="1:18" ht="18" customHeight="1">
      <c r="A14" s="40">
        <v>41560</v>
      </c>
      <c r="B14" s="202"/>
      <c r="C14" s="255"/>
      <c r="D14" s="292"/>
      <c r="E14" s="76" t="s">
        <v>23</v>
      </c>
      <c r="F14" s="46">
        <v>41578</v>
      </c>
      <c r="G14" s="43">
        <v>22688</v>
      </c>
      <c r="H14" s="47">
        <f>G14*10%</f>
        <v>2268.8000000000002</v>
      </c>
      <c r="I14" s="48">
        <f t="shared" si="0"/>
        <v>20419.2</v>
      </c>
      <c r="J14" s="70">
        <v>1001408932</v>
      </c>
      <c r="K14" s="92">
        <v>41612</v>
      </c>
      <c r="L14" s="207"/>
      <c r="M14" s="281"/>
      <c r="N14" s="290"/>
      <c r="O14" s="48"/>
    </row>
    <row r="15" spans="1:18" ht="18" customHeight="1">
      <c r="A15" s="40">
        <v>41591</v>
      </c>
      <c r="B15" s="202"/>
      <c r="C15" s="255"/>
      <c r="D15" s="292"/>
      <c r="E15" s="76" t="s">
        <v>24</v>
      </c>
      <c r="F15" s="46">
        <v>41608</v>
      </c>
      <c r="G15" s="43">
        <v>22688</v>
      </c>
      <c r="H15" s="47">
        <f t="shared" ref="H15:H16" si="1">G15*10%</f>
        <v>2268.8000000000002</v>
      </c>
      <c r="I15" s="48">
        <f t="shared" ref="I15:I16" si="2">G15-H15</f>
        <v>20419.2</v>
      </c>
      <c r="J15" s="70">
        <v>1001413011</v>
      </c>
      <c r="K15" s="69">
        <v>41624</v>
      </c>
      <c r="L15" s="137">
        <v>41630</v>
      </c>
      <c r="M15" s="134">
        <v>6914</v>
      </c>
      <c r="N15" s="104">
        <v>20419.2</v>
      </c>
      <c r="O15" s="48"/>
      <c r="R15" s="5"/>
    </row>
    <row r="16" spans="1:18" ht="18" customHeight="1">
      <c r="A16" s="40">
        <v>41621</v>
      </c>
      <c r="B16" s="202"/>
      <c r="C16" s="255"/>
      <c r="D16" s="292"/>
      <c r="E16" s="76" t="s">
        <v>109</v>
      </c>
      <c r="F16" s="77">
        <v>41639</v>
      </c>
      <c r="G16" s="43">
        <v>22688</v>
      </c>
      <c r="H16" s="47">
        <f t="shared" si="1"/>
        <v>2268.8000000000002</v>
      </c>
      <c r="I16" s="48">
        <f t="shared" si="2"/>
        <v>20419.2</v>
      </c>
      <c r="J16" s="145"/>
      <c r="K16" s="146"/>
      <c r="L16" s="137">
        <v>41640</v>
      </c>
      <c r="M16" s="134">
        <v>6922</v>
      </c>
      <c r="N16" s="104">
        <v>20419.2</v>
      </c>
      <c r="O16" s="48"/>
    </row>
    <row r="17" spans="1:15" ht="18" customHeight="1">
      <c r="A17" s="40">
        <v>41652</v>
      </c>
      <c r="B17" s="202"/>
      <c r="C17" s="255"/>
      <c r="D17" s="292"/>
      <c r="E17" s="76" t="s">
        <v>177</v>
      </c>
      <c r="F17" s="77">
        <v>41670</v>
      </c>
      <c r="G17" s="43">
        <v>22688</v>
      </c>
      <c r="H17" s="47">
        <f t="shared" ref="H17:H18" si="3">G17*10%</f>
        <v>2268.8000000000002</v>
      </c>
      <c r="I17" s="48">
        <f t="shared" ref="I17:I18" si="4">G17-H17</f>
        <v>20419.2</v>
      </c>
      <c r="J17" s="145"/>
      <c r="K17" s="146"/>
      <c r="L17" s="244">
        <v>41743</v>
      </c>
      <c r="M17" s="49"/>
      <c r="N17" s="104">
        <v>20419.2</v>
      </c>
      <c r="O17" s="48"/>
    </row>
    <row r="18" spans="1:15" ht="18" customHeight="1">
      <c r="A18" s="40">
        <v>41683</v>
      </c>
      <c r="B18" s="202"/>
      <c r="C18" s="255"/>
      <c r="D18" s="292"/>
      <c r="E18" s="76" t="s">
        <v>178</v>
      </c>
      <c r="F18" s="77">
        <v>41698</v>
      </c>
      <c r="G18" s="43">
        <v>22688</v>
      </c>
      <c r="H18" s="47">
        <f t="shared" si="3"/>
        <v>2268.8000000000002</v>
      </c>
      <c r="I18" s="48">
        <f t="shared" si="4"/>
        <v>20419.2</v>
      </c>
      <c r="J18" s="70">
        <v>2000799833</v>
      </c>
      <c r="K18" s="69">
        <v>41723</v>
      </c>
      <c r="L18" s="207"/>
      <c r="M18" s="49"/>
      <c r="N18" s="104">
        <v>20419.2</v>
      </c>
      <c r="O18" s="48"/>
    </row>
    <row r="19" spans="1:15" ht="18" customHeight="1">
      <c r="A19" s="40">
        <v>41711</v>
      </c>
      <c r="B19" s="202"/>
      <c r="C19" s="255"/>
      <c r="D19" s="292"/>
      <c r="E19" s="76" t="s">
        <v>200</v>
      </c>
      <c r="F19" s="77">
        <v>41729</v>
      </c>
      <c r="G19" s="43">
        <v>22688</v>
      </c>
      <c r="H19" s="47">
        <f t="shared" ref="H19" si="5">G19*10%</f>
        <v>2268.8000000000002</v>
      </c>
      <c r="I19" s="48">
        <f t="shared" ref="I19" si="6">G19-H19</f>
        <v>20419.2</v>
      </c>
      <c r="J19" s="70">
        <v>2000815293</v>
      </c>
      <c r="K19" s="69">
        <v>41766</v>
      </c>
      <c r="L19" s="78">
        <v>41770</v>
      </c>
      <c r="M19" s="49"/>
      <c r="N19" s="104">
        <v>20419.2</v>
      </c>
      <c r="O19" s="48"/>
    </row>
    <row r="20" spans="1:15" ht="18" customHeight="1">
      <c r="A20" s="40">
        <v>41742</v>
      </c>
      <c r="B20" s="202"/>
      <c r="C20" s="255"/>
      <c r="D20" s="292"/>
      <c r="E20" s="76" t="s">
        <v>216</v>
      </c>
      <c r="F20" s="77">
        <v>41759</v>
      </c>
      <c r="G20" s="43">
        <v>22688</v>
      </c>
      <c r="H20" s="47">
        <f t="shared" ref="H20" si="7">G20*10%</f>
        <v>2268.8000000000002</v>
      </c>
      <c r="I20" s="48">
        <f t="shared" ref="I20" si="8">G20-H20</f>
        <v>20419.2</v>
      </c>
      <c r="J20" s="70">
        <v>2000823086</v>
      </c>
      <c r="K20" s="69">
        <v>41766</v>
      </c>
      <c r="L20" s="78">
        <v>41770</v>
      </c>
      <c r="M20" s="49"/>
      <c r="N20" s="104">
        <v>20419.2</v>
      </c>
      <c r="O20" s="48"/>
    </row>
    <row r="21" spans="1:15" ht="18" customHeight="1">
      <c r="A21" s="40">
        <v>41772</v>
      </c>
      <c r="B21" s="202"/>
      <c r="C21" s="255"/>
      <c r="D21" s="292"/>
      <c r="E21" s="76" t="s">
        <v>227</v>
      </c>
      <c r="F21" s="77">
        <v>41790</v>
      </c>
      <c r="G21" s="43">
        <v>22688</v>
      </c>
      <c r="H21" s="47">
        <f t="shared" ref="H21" si="9">G21*10%</f>
        <v>2268.8000000000002</v>
      </c>
      <c r="I21" s="48">
        <f t="shared" ref="I21" si="10">G21-H21</f>
        <v>20419.2</v>
      </c>
      <c r="J21" s="70"/>
      <c r="K21" s="71"/>
      <c r="L21" s="78"/>
      <c r="M21" s="49"/>
      <c r="N21" s="104"/>
      <c r="O21" s="48"/>
    </row>
    <row r="22" spans="1:15" ht="18" customHeight="1">
      <c r="A22" s="40">
        <v>41803</v>
      </c>
      <c r="B22" s="203"/>
      <c r="C22" s="256"/>
      <c r="D22" s="293"/>
      <c r="E22" s="45"/>
      <c r="F22" s="49"/>
      <c r="G22" s="43"/>
      <c r="H22" s="47"/>
      <c r="I22" s="48"/>
      <c r="J22" s="70"/>
      <c r="K22" s="71"/>
      <c r="L22" s="79"/>
      <c r="M22" s="58"/>
      <c r="N22" s="105"/>
      <c r="O22" s="59"/>
    </row>
    <row r="23" spans="1:15" ht="18" customHeight="1">
      <c r="A23" s="40">
        <v>41588</v>
      </c>
      <c r="B23" s="70">
        <v>6510611294</v>
      </c>
      <c r="C23" s="97">
        <v>41491</v>
      </c>
      <c r="D23" s="99">
        <v>9000</v>
      </c>
      <c r="E23" s="76" t="s">
        <v>25</v>
      </c>
      <c r="F23" s="46">
        <v>41592</v>
      </c>
      <c r="G23" s="47">
        <v>9000</v>
      </c>
      <c r="H23" s="47">
        <v>900</v>
      </c>
      <c r="I23" s="48">
        <f>G23-H23</f>
        <v>8100</v>
      </c>
      <c r="J23" s="70">
        <v>1001410781</v>
      </c>
      <c r="K23" s="69">
        <v>41618</v>
      </c>
      <c r="L23" s="78">
        <v>41620</v>
      </c>
      <c r="M23" s="49">
        <v>6908</v>
      </c>
      <c r="N23" s="105"/>
      <c r="O23" s="47">
        <v>8100</v>
      </c>
    </row>
    <row r="24" spans="1:15" ht="18" customHeight="1">
      <c r="A24" s="40">
        <v>41589</v>
      </c>
      <c r="B24" s="70">
        <v>6510611295</v>
      </c>
      <c r="C24" s="97">
        <v>41491</v>
      </c>
      <c r="D24" s="99">
        <v>9000</v>
      </c>
      <c r="E24" s="76" t="s">
        <v>26</v>
      </c>
      <c r="F24" s="46">
        <v>41592</v>
      </c>
      <c r="G24" s="47">
        <v>9000</v>
      </c>
      <c r="H24" s="47">
        <v>900</v>
      </c>
      <c r="I24" s="48">
        <f>G24-H24</f>
        <v>8100</v>
      </c>
      <c r="J24" s="70">
        <v>1001410779</v>
      </c>
      <c r="K24" s="69">
        <v>41618</v>
      </c>
      <c r="L24" s="78">
        <v>41620</v>
      </c>
      <c r="M24" s="49">
        <v>6909</v>
      </c>
      <c r="N24" s="105"/>
      <c r="O24" s="47">
        <v>8100</v>
      </c>
    </row>
    <row r="25" spans="1:15" ht="18" customHeight="1">
      <c r="A25" s="40">
        <v>41590</v>
      </c>
      <c r="B25" s="70">
        <v>6510611296</v>
      </c>
      <c r="C25" s="97">
        <v>41518</v>
      </c>
      <c r="D25" s="99">
        <v>7000</v>
      </c>
      <c r="E25" s="76" t="s">
        <v>27</v>
      </c>
      <c r="F25" s="46">
        <v>41592</v>
      </c>
      <c r="G25" s="47">
        <v>7000</v>
      </c>
      <c r="H25" s="47">
        <v>700</v>
      </c>
      <c r="I25" s="48">
        <f>G25-H25</f>
        <v>6300</v>
      </c>
      <c r="J25" s="70">
        <v>1001410785</v>
      </c>
      <c r="K25" s="69">
        <v>41618</v>
      </c>
      <c r="L25" s="78">
        <v>41620</v>
      </c>
      <c r="M25" s="58">
        <v>6910</v>
      </c>
      <c r="N25" s="105"/>
      <c r="O25" s="47">
        <v>6300</v>
      </c>
    </row>
    <row r="26" spans="1:15" ht="18" customHeight="1">
      <c r="A26" s="40">
        <v>41743</v>
      </c>
      <c r="B26" s="70">
        <v>6510655493</v>
      </c>
      <c r="C26" s="97">
        <v>41743</v>
      </c>
      <c r="D26" s="99">
        <v>9500</v>
      </c>
      <c r="E26" s="76" t="s">
        <v>235</v>
      </c>
      <c r="F26" s="46">
        <v>41759</v>
      </c>
      <c r="G26" s="47">
        <v>9500</v>
      </c>
      <c r="H26" s="47">
        <v>0</v>
      </c>
      <c r="I26" s="47">
        <v>9500</v>
      </c>
      <c r="J26" s="70"/>
      <c r="K26" s="69"/>
      <c r="L26" s="78"/>
      <c r="M26" s="58"/>
      <c r="N26" s="105"/>
      <c r="O26" s="47"/>
    </row>
    <row r="27" spans="1:15" ht="18" customHeight="1">
      <c r="A27" s="40">
        <v>41744</v>
      </c>
      <c r="B27" s="70">
        <v>6516655726</v>
      </c>
      <c r="C27" s="97">
        <v>41743</v>
      </c>
      <c r="D27" s="99">
        <v>9500</v>
      </c>
      <c r="E27" s="76" t="s">
        <v>236</v>
      </c>
      <c r="F27" s="46">
        <v>41759</v>
      </c>
      <c r="G27" s="47">
        <v>9500</v>
      </c>
      <c r="H27" s="47">
        <v>0</v>
      </c>
      <c r="I27" s="47">
        <v>9500</v>
      </c>
      <c r="J27" s="70"/>
      <c r="K27" s="69"/>
      <c r="L27" s="78"/>
      <c r="M27" s="58"/>
      <c r="N27" s="105"/>
      <c r="O27" s="47"/>
    </row>
    <row r="28" spans="1:15" ht="18" customHeight="1" thickBot="1">
      <c r="A28" s="40">
        <v>41745</v>
      </c>
      <c r="B28" s="70">
        <v>6510655682</v>
      </c>
      <c r="C28" s="97">
        <v>41743</v>
      </c>
      <c r="D28" s="99">
        <v>8000</v>
      </c>
      <c r="E28" s="76" t="s">
        <v>237</v>
      </c>
      <c r="F28" s="46">
        <v>41759</v>
      </c>
      <c r="G28" s="47">
        <v>8000</v>
      </c>
      <c r="H28" s="47">
        <v>0</v>
      </c>
      <c r="I28" s="47">
        <v>8000</v>
      </c>
      <c r="J28" s="70"/>
      <c r="K28" s="69"/>
      <c r="L28" s="78"/>
      <c r="M28" s="58"/>
      <c r="N28" s="105"/>
      <c r="O28" s="47"/>
    </row>
    <row r="29" spans="1:15" ht="18.75" customHeight="1" thickTop="1" thickBot="1">
      <c r="A29" s="66" t="s">
        <v>0</v>
      </c>
      <c r="B29" s="297"/>
      <c r="C29" s="298"/>
      <c r="D29" s="98">
        <f>SUM(D11:D28)</f>
        <v>573825</v>
      </c>
      <c r="E29" s="241"/>
      <c r="F29" s="299"/>
      <c r="G29" s="67">
        <f>SUM(G11:G28)</f>
        <v>301568</v>
      </c>
      <c r="H29" s="67">
        <f>SUM(H11:H28)</f>
        <v>27456.799999999996</v>
      </c>
      <c r="I29" s="65">
        <f>SUM(I11:I28)</f>
        <v>274111.20000000007</v>
      </c>
      <c r="J29" s="241"/>
      <c r="K29" s="239"/>
      <c r="L29" s="295"/>
      <c r="M29" s="296"/>
      <c r="N29" s="65">
        <f>SUM(N11:N28)</f>
        <v>204192.00000000003</v>
      </c>
      <c r="O29" s="65">
        <f>SUM(O11:O28)</f>
        <v>22500</v>
      </c>
    </row>
    <row r="30" spans="1:15" ht="13.5" thickTop="1">
      <c r="L30" s="8"/>
    </row>
    <row r="31" spans="1:15">
      <c r="A31" s="22" t="s">
        <v>176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5">
      <c r="A32" s="7"/>
      <c r="B32" s="8"/>
      <c r="G32" s="37"/>
    </row>
    <row r="33" spans="1:1">
      <c r="A33" s="8"/>
    </row>
  </sheetData>
  <mergeCells count="47">
    <mergeCell ref="N5:O5"/>
    <mergeCell ref="H2:I2"/>
    <mergeCell ref="H3:I3"/>
    <mergeCell ref="E5:G5"/>
    <mergeCell ref="H5:I5"/>
    <mergeCell ref="E2:G2"/>
    <mergeCell ref="E3:G3"/>
    <mergeCell ref="E4:G4"/>
    <mergeCell ref="H4:I4"/>
    <mergeCell ref="L29:M29"/>
    <mergeCell ref="M9:M10"/>
    <mergeCell ref="L9:L10"/>
    <mergeCell ref="B29:C29"/>
    <mergeCell ref="E29:F29"/>
    <mergeCell ref="J29:K29"/>
    <mergeCell ref="G9:G10"/>
    <mergeCell ref="H9:H10"/>
    <mergeCell ref="I9:I10"/>
    <mergeCell ref="J9:J10"/>
    <mergeCell ref="K9:K10"/>
    <mergeCell ref="B11:B22"/>
    <mergeCell ref="L17:L18"/>
    <mergeCell ref="N11:N14"/>
    <mergeCell ref="C11:C22"/>
    <mergeCell ref="D11:D22"/>
    <mergeCell ref="A1:O1"/>
    <mergeCell ref="A5:C5"/>
    <mergeCell ref="N9:O9"/>
    <mergeCell ref="L8:O8"/>
    <mergeCell ref="L3:M3"/>
    <mergeCell ref="N3:O3"/>
    <mergeCell ref="A2:C2"/>
    <mergeCell ref="A3:C3"/>
    <mergeCell ref="A4:C4"/>
    <mergeCell ref="N2:O2"/>
    <mergeCell ref="N4:O4"/>
    <mergeCell ref="A8:A10"/>
    <mergeCell ref="B8:D8"/>
    <mergeCell ref="J8:K8"/>
    <mergeCell ref="B9:B10"/>
    <mergeCell ref="L11:L14"/>
    <mergeCell ref="M11:M14"/>
    <mergeCell ref="E8:I8"/>
    <mergeCell ref="C9:C10"/>
    <mergeCell ref="D9:D10"/>
    <mergeCell ref="E9:E10"/>
    <mergeCell ref="F9:F10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pane ySplit="10" topLeftCell="A14" activePane="bottomLeft" state="frozen"/>
      <selection pane="bottomLeft" activeCell="N20" sqref="N20"/>
    </sheetView>
  </sheetViews>
  <sheetFormatPr defaultRowHeight="12.75"/>
  <cols>
    <col min="1" max="1" width="8.28515625" customWidth="1"/>
    <col min="2" max="2" width="11.85546875" style="150" customWidth="1"/>
    <col min="3" max="3" width="10.140625" style="150" bestFit="1" customWidth="1"/>
    <col min="4" max="4" width="12.28515625" style="152" customWidth="1"/>
    <col min="5" max="5" width="10.7109375" customWidth="1"/>
    <col min="6" max="6" width="10.140625" customWidth="1"/>
    <col min="7" max="7" width="11.7109375" bestFit="1" customWidth="1"/>
    <col min="8" max="9" width="11.7109375" customWidth="1"/>
    <col min="10" max="10" width="10.7109375" customWidth="1"/>
    <col min="11" max="11" width="10.140625" style="150" customWidth="1"/>
    <col min="12" max="12" width="10.140625" customWidth="1"/>
    <col min="13" max="13" width="10.7109375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100733</v>
      </c>
      <c r="I2" s="209"/>
      <c r="L2" s="212" t="s">
        <v>46</v>
      </c>
      <c r="M2" s="212"/>
      <c r="N2" s="213">
        <f>G20*12</f>
        <v>1208796</v>
      </c>
      <c r="O2" s="213"/>
      <c r="P2" s="20"/>
      <c r="Q2" s="20"/>
    </row>
    <row r="3" spans="1:17" ht="12.75" customHeight="1">
      <c r="A3" s="211" t="s">
        <v>140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N2-N23</f>
        <v>1118136.3</v>
      </c>
      <c r="O3" s="209"/>
      <c r="P3" s="36" t="s">
        <v>58</v>
      </c>
      <c r="Q3" s="36"/>
    </row>
    <row r="4" spans="1:17">
      <c r="A4" s="211" t="s">
        <v>131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v>0</v>
      </c>
      <c r="O4" s="209"/>
      <c r="P4" s="36"/>
      <c r="Q4" s="36"/>
    </row>
    <row r="5" spans="1:17" ht="12.75" customHeight="1">
      <c r="A5" s="211" t="s">
        <v>132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N4-O23</f>
        <v>0</v>
      </c>
      <c r="O5" s="221"/>
      <c r="P5" s="36"/>
      <c r="Q5" s="36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7" ht="18" customHeight="1" thickTop="1">
      <c r="A11" s="157">
        <v>41468</v>
      </c>
      <c r="B11" s="158"/>
      <c r="C11" s="159"/>
      <c r="D11" s="160"/>
      <c r="E11" s="161"/>
      <c r="F11" s="162"/>
      <c r="G11" s="163"/>
      <c r="H11" s="164"/>
      <c r="I11" s="165"/>
      <c r="J11" s="166"/>
      <c r="K11" s="167"/>
      <c r="L11" s="168"/>
      <c r="M11" s="169"/>
      <c r="N11" s="170"/>
      <c r="O11" s="171"/>
    </row>
    <row r="12" spans="1:17" ht="18" customHeight="1">
      <c r="A12" s="157">
        <v>41499</v>
      </c>
      <c r="B12" s="158"/>
      <c r="C12" s="172"/>
      <c r="D12" s="160"/>
      <c r="E12" s="161"/>
      <c r="F12" s="162"/>
      <c r="G12" s="164"/>
      <c r="H12" s="164"/>
      <c r="I12" s="165"/>
      <c r="J12" s="173"/>
      <c r="K12" s="167"/>
      <c r="L12" s="174"/>
      <c r="M12" s="175"/>
      <c r="N12" s="176"/>
      <c r="O12" s="171"/>
    </row>
    <row r="13" spans="1:17" ht="18" customHeight="1">
      <c r="A13" s="157">
        <v>41530</v>
      </c>
      <c r="B13" s="158"/>
      <c r="C13" s="172"/>
      <c r="D13" s="160"/>
      <c r="E13" s="161"/>
      <c r="F13" s="162"/>
      <c r="G13" s="164"/>
      <c r="H13" s="164"/>
      <c r="I13" s="165"/>
      <c r="J13" s="173"/>
      <c r="K13" s="167"/>
      <c r="L13" s="177"/>
      <c r="M13" s="178"/>
      <c r="N13" s="171"/>
      <c r="O13" s="171"/>
    </row>
    <row r="14" spans="1:17" ht="18" customHeight="1">
      <c r="A14" s="157">
        <v>41560</v>
      </c>
      <c r="B14" s="158"/>
      <c r="C14" s="172"/>
      <c r="D14" s="160"/>
      <c r="E14" s="161"/>
      <c r="F14" s="162"/>
      <c r="G14" s="164"/>
      <c r="H14" s="164"/>
      <c r="I14" s="165"/>
      <c r="J14" s="173"/>
      <c r="K14" s="167"/>
      <c r="L14" s="177"/>
      <c r="M14" s="178"/>
      <c r="N14" s="171"/>
      <c r="O14" s="171"/>
    </row>
    <row r="15" spans="1:17" ht="18" customHeight="1">
      <c r="A15" s="157">
        <v>41591</v>
      </c>
      <c r="B15" s="158"/>
      <c r="C15" s="172"/>
      <c r="D15" s="160"/>
      <c r="E15" s="161"/>
      <c r="F15" s="162"/>
      <c r="G15" s="164"/>
      <c r="H15" s="164"/>
      <c r="I15" s="165"/>
      <c r="J15" s="173"/>
      <c r="K15" s="179"/>
      <c r="L15" s="177"/>
      <c r="M15" s="178"/>
      <c r="N15" s="171"/>
      <c r="O15" s="171"/>
    </row>
    <row r="16" spans="1:17" ht="18" customHeight="1">
      <c r="A16" s="157">
        <v>41621</v>
      </c>
      <c r="B16" s="158"/>
      <c r="C16" s="172"/>
      <c r="D16" s="160"/>
      <c r="E16" s="158"/>
      <c r="F16" s="180"/>
      <c r="G16" s="175"/>
      <c r="H16" s="175"/>
      <c r="I16" s="171"/>
      <c r="J16" s="173"/>
      <c r="K16" s="179"/>
      <c r="L16" s="177"/>
      <c r="M16" s="178"/>
      <c r="N16" s="171"/>
      <c r="O16" s="171"/>
    </row>
    <row r="17" spans="1:15" ht="18" customHeight="1">
      <c r="A17" s="157">
        <v>41652</v>
      </c>
      <c r="B17" s="158"/>
      <c r="C17" s="172"/>
      <c r="D17" s="160"/>
      <c r="E17" s="158"/>
      <c r="F17" s="178"/>
      <c r="G17" s="175"/>
      <c r="H17" s="175"/>
      <c r="I17" s="171"/>
      <c r="J17" s="173"/>
      <c r="K17" s="179"/>
      <c r="L17" s="177"/>
      <c r="M17" s="178"/>
      <c r="N17" s="171"/>
      <c r="O17" s="171"/>
    </row>
    <row r="18" spans="1:15" ht="18" customHeight="1">
      <c r="A18" s="157">
        <v>41683</v>
      </c>
      <c r="B18" s="158"/>
      <c r="C18" s="172"/>
      <c r="D18" s="160"/>
      <c r="E18" s="158"/>
      <c r="F18" s="178"/>
      <c r="G18" s="175"/>
      <c r="H18" s="175"/>
      <c r="I18" s="171"/>
      <c r="J18" s="173"/>
      <c r="K18" s="179"/>
      <c r="L18" s="177"/>
      <c r="M18" s="178"/>
      <c r="N18" s="171"/>
      <c r="O18" s="171"/>
    </row>
    <row r="19" spans="1:15" ht="18" customHeight="1">
      <c r="A19" s="157">
        <v>41711</v>
      </c>
      <c r="B19" s="158"/>
      <c r="C19" s="172"/>
      <c r="D19" s="160"/>
      <c r="E19" s="158"/>
      <c r="F19" s="178"/>
      <c r="G19" s="175"/>
      <c r="H19" s="175"/>
      <c r="I19" s="171"/>
      <c r="J19" s="173"/>
      <c r="K19" s="179"/>
      <c r="L19" s="177"/>
      <c r="M19" s="178"/>
      <c r="N19" s="171"/>
      <c r="O19" s="171"/>
    </row>
    <row r="20" spans="1:15" ht="18" customHeight="1">
      <c r="A20" s="40">
        <v>41742</v>
      </c>
      <c r="B20" s="143">
        <v>6510652293</v>
      </c>
      <c r="C20" s="156">
        <v>41724</v>
      </c>
      <c r="D20" s="99">
        <v>100733</v>
      </c>
      <c r="E20" s="41" t="s">
        <v>214</v>
      </c>
      <c r="F20" s="42">
        <v>41759</v>
      </c>
      <c r="G20" s="81">
        <v>100733</v>
      </c>
      <c r="H20" s="43">
        <f>G20*10%</f>
        <v>10073.300000000001</v>
      </c>
      <c r="I20" s="44">
        <f>G20-H20</f>
        <v>90659.7</v>
      </c>
      <c r="J20" s="68">
        <v>2000822208</v>
      </c>
      <c r="K20" s="142">
        <v>41764</v>
      </c>
      <c r="L20" s="55">
        <v>41767</v>
      </c>
      <c r="M20" s="49"/>
      <c r="N20" s="48">
        <v>90659.7</v>
      </c>
      <c r="O20" s="48"/>
    </row>
    <row r="21" spans="1:15" ht="18" customHeight="1">
      <c r="A21" s="40">
        <v>41772</v>
      </c>
      <c r="B21" s="243">
        <v>6510661216</v>
      </c>
      <c r="C21" s="263">
        <v>41771</v>
      </c>
      <c r="D21" s="302">
        <v>201466</v>
      </c>
      <c r="E21" s="41" t="s">
        <v>228</v>
      </c>
      <c r="F21" s="42">
        <v>41790</v>
      </c>
      <c r="G21" s="81">
        <v>100733</v>
      </c>
      <c r="H21" s="43">
        <f>G21*10%</f>
        <v>10073.300000000001</v>
      </c>
      <c r="I21" s="44">
        <f>G21-H21</f>
        <v>90659.7</v>
      </c>
      <c r="J21" s="70"/>
      <c r="K21" s="154"/>
      <c r="L21" s="56"/>
      <c r="M21" s="49"/>
      <c r="N21" s="48"/>
      <c r="O21" s="48"/>
    </row>
    <row r="22" spans="1:15" ht="18" customHeight="1" thickBot="1">
      <c r="A22" s="40">
        <v>41803</v>
      </c>
      <c r="B22" s="262"/>
      <c r="C22" s="264"/>
      <c r="D22" s="303"/>
      <c r="E22" s="50"/>
      <c r="F22" s="51"/>
      <c r="G22" s="52"/>
      <c r="H22" s="52"/>
      <c r="I22" s="53"/>
      <c r="J22" s="72"/>
      <c r="K22" s="155"/>
      <c r="L22" s="57"/>
      <c r="M22" s="58"/>
      <c r="N22" s="59"/>
      <c r="O22" s="59"/>
    </row>
    <row r="23" spans="1:15" ht="24" customHeight="1" thickTop="1" thickBot="1">
      <c r="A23" s="62" t="s">
        <v>0</v>
      </c>
      <c r="B23" s="240"/>
      <c r="C23" s="240"/>
      <c r="D23" s="153">
        <f>SUM(D11:D22)</f>
        <v>302199</v>
      </c>
      <c r="E23" s="239"/>
      <c r="F23" s="240"/>
      <c r="G23" s="64">
        <f>SUM(G11:G22)</f>
        <v>201466</v>
      </c>
      <c r="H23" s="64">
        <f t="shared" ref="H23:I23" si="0">SUM(H11:H22)</f>
        <v>20146.600000000002</v>
      </c>
      <c r="I23" s="64">
        <f t="shared" si="0"/>
        <v>181319.4</v>
      </c>
      <c r="J23" s="241"/>
      <c r="K23" s="239"/>
      <c r="L23" s="241"/>
      <c r="M23" s="239"/>
      <c r="N23" s="64">
        <f t="shared" ref="N23" si="1">SUM(N11:N22)</f>
        <v>90659.7</v>
      </c>
      <c r="O23" s="65">
        <f>SUM(O11:O22)</f>
        <v>0</v>
      </c>
    </row>
    <row r="24" spans="1:15" ht="13.5" thickTop="1"/>
    <row r="26" spans="1:15">
      <c r="A26" s="8"/>
    </row>
  </sheetData>
  <mergeCells count="44">
    <mergeCell ref="H9:H10"/>
    <mergeCell ref="L23:M23"/>
    <mergeCell ref="B23:C23"/>
    <mergeCell ref="E23:F23"/>
    <mergeCell ref="J23:K23"/>
    <mergeCell ref="I9:I10"/>
    <mergeCell ref="J9:J10"/>
    <mergeCell ref="K9:K10"/>
    <mergeCell ref="L9:L10"/>
    <mergeCell ref="M9:M10"/>
    <mergeCell ref="B21:B22"/>
    <mergeCell ref="C21:C22"/>
    <mergeCell ref="D21:D22"/>
    <mergeCell ref="A5:C5"/>
    <mergeCell ref="E5:G5"/>
    <mergeCell ref="H5:I5"/>
    <mergeCell ref="N5:O5"/>
    <mergeCell ref="A8:A10"/>
    <mergeCell ref="B8:D8"/>
    <mergeCell ref="E8:I8"/>
    <mergeCell ref="J8:K8"/>
    <mergeCell ref="L8:O8"/>
    <mergeCell ref="B9:B10"/>
    <mergeCell ref="N9:O9"/>
    <mergeCell ref="C9:C10"/>
    <mergeCell ref="D9:D10"/>
    <mergeCell ref="E9:E10"/>
    <mergeCell ref="F9:F10"/>
    <mergeCell ref="G9:G10"/>
    <mergeCell ref="A4:C4"/>
    <mergeCell ref="E4:G4"/>
    <mergeCell ref="H4:I4"/>
    <mergeCell ref="N4:O4"/>
    <mergeCell ref="A1:O1"/>
    <mergeCell ref="A2:C2"/>
    <mergeCell ref="E2:G2"/>
    <mergeCell ref="H2:I2"/>
    <mergeCell ref="L2:M2"/>
    <mergeCell ref="N2:O2"/>
    <mergeCell ref="A3:C3"/>
    <mergeCell ref="E3:G3"/>
    <mergeCell ref="H3:I3"/>
    <mergeCell ref="L3:M3"/>
    <mergeCell ref="N3:O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pane ySplit="10" topLeftCell="A14" activePane="bottomLeft" state="frozen"/>
      <selection pane="bottomLeft" activeCell="N22" sqref="N22"/>
    </sheetView>
  </sheetViews>
  <sheetFormatPr defaultRowHeight="12.75"/>
  <cols>
    <col min="1" max="1" width="8.28515625" customWidth="1"/>
    <col min="2" max="2" width="11.85546875" customWidth="1"/>
    <col min="3" max="3" width="10.5703125" bestFit="1" customWidth="1"/>
    <col min="4" max="4" width="12.28515625" customWidth="1"/>
    <col min="5" max="5" width="10.7109375" customWidth="1"/>
    <col min="6" max="6" width="10.140625" customWidth="1"/>
    <col min="7" max="7" width="11.85546875" bestFit="1" customWidth="1"/>
    <col min="8" max="9" width="11.7109375" customWidth="1"/>
    <col min="10" max="10" width="10.7109375" customWidth="1"/>
    <col min="11" max="12" width="10.140625" customWidth="1"/>
    <col min="13" max="13" width="10.7109375" customWidth="1"/>
    <col min="14" max="14" width="11.7109375" customWidth="1"/>
    <col min="15" max="15" width="11" customWidth="1"/>
  </cols>
  <sheetData>
    <row r="1" spans="1:17" ht="53.25" customHeight="1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7">
      <c r="A2" s="211" t="s">
        <v>57</v>
      </c>
      <c r="B2" s="211"/>
      <c r="C2" s="211"/>
      <c r="E2" s="211" t="s">
        <v>48</v>
      </c>
      <c r="F2" s="211"/>
      <c r="G2" s="211"/>
      <c r="H2" s="209">
        <v>171246</v>
      </c>
      <c r="I2" s="209"/>
      <c r="L2" s="212" t="s">
        <v>46</v>
      </c>
      <c r="M2" s="212"/>
      <c r="N2" s="213">
        <f>G11*12</f>
        <v>2054952</v>
      </c>
      <c r="O2" s="213"/>
      <c r="P2" s="147" t="s">
        <v>213</v>
      </c>
      <c r="Q2" s="20"/>
    </row>
    <row r="3" spans="1:17" ht="12.75" customHeight="1">
      <c r="A3" s="211" t="s">
        <v>59</v>
      </c>
      <c r="B3" s="211"/>
      <c r="C3" s="211"/>
      <c r="E3" s="211" t="s">
        <v>47</v>
      </c>
      <c r="F3" s="211"/>
      <c r="G3" s="211"/>
      <c r="H3" s="209">
        <v>0</v>
      </c>
      <c r="I3" s="209">
        <v>0</v>
      </c>
      <c r="L3" s="211" t="s">
        <v>45</v>
      </c>
      <c r="M3" s="211"/>
      <c r="N3" s="209">
        <f>N2-N23</f>
        <v>473991.12000000011</v>
      </c>
      <c r="O3" s="209"/>
      <c r="P3" s="23" t="s">
        <v>58</v>
      </c>
      <c r="Q3" s="23"/>
    </row>
    <row r="4" spans="1:17">
      <c r="A4" s="211" t="s">
        <v>60</v>
      </c>
      <c r="B4" s="211"/>
      <c r="C4" s="211"/>
      <c r="E4" s="211" t="s">
        <v>68</v>
      </c>
      <c r="F4" s="211"/>
      <c r="G4" s="211"/>
      <c r="H4" s="209">
        <v>0</v>
      </c>
      <c r="I4" s="209">
        <v>0</v>
      </c>
      <c r="L4" s="30" t="s">
        <v>56</v>
      </c>
      <c r="N4" s="209">
        <v>0</v>
      </c>
      <c r="O4" s="209"/>
      <c r="P4" s="23"/>
      <c r="Q4" s="23"/>
    </row>
    <row r="5" spans="1:17" ht="12.75" customHeight="1">
      <c r="A5" s="211" t="s">
        <v>61</v>
      </c>
      <c r="B5" s="211"/>
      <c r="C5" s="211"/>
      <c r="E5" s="211" t="s">
        <v>69</v>
      </c>
      <c r="F5" s="211"/>
      <c r="G5" s="211"/>
      <c r="H5" s="211"/>
      <c r="I5" s="211"/>
      <c r="L5" s="30" t="s">
        <v>66</v>
      </c>
      <c r="N5" s="209">
        <f>N4-O23</f>
        <v>0</v>
      </c>
      <c r="O5" s="221"/>
      <c r="P5" s="23"/>
      <c r="Q5" s="23"/>
    </row>
    <row r="7" spans="1:17" ht="13.5" thickBot="1"/>
    <row r="8" spans="1:17" ht="18.75" customHeight="1" thickTop="1">
      <c r="A8" s="222"/>
      <c r="B8" s="225" t="s">
        <v>5</v>
      </c>
      <c r="C8" s="226"/>
      <c r="D8" s="227"/>
      <c r="E8" s="225" t="s">
        <v>7</v>
      </c>
      <c r="F8" s="226"/>
      <c r="G8" s="226"/>
      <c r="H8" s="226"/>
      <c r="I8" s="227"/>
      <c r="J8" s="228" t="s">
        <v>9</v>
      </c>
      <c r="K8" s="229"/>
      <c r="L8" s="230" t="s">
        <v>4</v>
      </c>
      <c r="M8" s="231"/>
      <c r="N8" s="231"/>
      <c r="O8" s="232"/>
    </row>
    <row r="9" spans="1:17" ht="12.75" customHeight="1">
      <c r="A9" s="223"/>
      <c r="B9" s="218" t="s">
        <v>10</v>
      </c>
      <c r="C9" s="216" t="s">
        <v>8</v>
      </c>
      <c r="D9" s="214" t="s">
        <v>6</v>
      </c>
      <c r="E9" s="218" t="s">
        <v>10</v>
      </c>
      <c r="F9" s="216" t="s">
        <v>8</v>
      </c>
      <c r="G9" s="220" t="s">
        <v>13</v>
      </c>
      <c r="H9" s="220" t="s">
        <v>14</v>
      </c>
      <c r="I9" s="238" t="s">
        <v>15</v>
      </c>
      <c r="J9" s="218" t="s">
        <v>10</v>
      </c>
      <c r="K9" s="214" t="s">
        <v>8</v>
      </c>
      <c r="L9" s="235" t="s">
        <v>8</v>
      </c>
      <c r="M9" s="233" t="s">
        <v>190</v>
      </c>
      <c r="N9" s="233" t="s">
        <v>64</v>
      </c>
      <c r="O9" s="234"/>
    </row>
    <row r="10" spans="1:17" ht="13.5" thickBot="1">
      <c r="A10" s="224"/>
      <c r="B10" s="219"/>
      <c r="C10" s="217"/>
      <c r="D10" s="215"/>
      <c r="E10" s="219"/>
      <c r="F10" s="217"/>
      <c r="G10" s="217"/>
      <c r="H10" s="217"/>
      <c r="I10" s="215"/>
      <c r="J10" s="219"/>
      <c r="K10" s="215"/>
      <c r="L10" s="236"/>
      <c r="M10" s="237"/>
      <c r="N10" s="60" t="s">
        <v>65</v>
      </c>
      <c r="O10" s="61" t="s">
        <v>67</v>
      </c>
    </row>
    <row r="11" spans="1:17" ht="18" customHeight="1" thickTop="1">
      <c r="A11" s="40">
        <v>41468</v>
      </c>
      <c r="B11" s="68">
        <v>6510622979</v>
      </c>
      <c r="C11" s="93">
        <v>41574</v>
      </c>
      <c r="D11" s="94">
        <v>171246</v>
      </c>
      <c r="E11" s="41" t="s">
        <v>17</v>
      </c>
      <c r="F11" s="42">
        <v>41486</v>
      </c>
      <c r="G11" s="43">
        <v>171246</v>
      </c>
      <c r="H11" s="43">
        <f t="shared" ref="H11:H16" si="0">G11*10%</f>
        <v>17124.600000000002</v>
      </c>
      <c r="I11" s="44">
        <f t="shared" ref="I11:I16" si="1">G11-H11</f>
        <v>154121.4</v>
      </c>
      <c r="J11" s="68">
        <v>1001396996</v>
      </c>
      <c r="K11" s="69">
        <v>41575</v>
      </c>
      <c r="L11" s="261">
        <v>41585</v>
      </c>
      <c r="M11" s="283">
        <v>6901</v>
      </c>
      <c r="N11" s="44">
        <v>154121.4</v>
      </c>
      <c r="O11" s="48"/>
    </row>
    <row r="12" spans="1:17" ht="18" customHeight="1">
      <c r="A12" s="40">
        <v>41499</v>
      </c>
      <c r="B12" s="95">
        <v>6510623087</v>
      </c>
      <c r="C12" s="96">
        <v>41574</v>
      </c>
      <c r="D12" s="94">
        <v>171246</v>
      </c>
      <c r="E12" s="45" t="s">
        <v>12</v>
      </c>
      <c r="F12" s="46">
        <v>41517</v>
      </c>
      <c r="G12" s="47">
        <v>171246</v>
      </c>
      <c r="H12" s="47">
        <f t="shared" si="0"/>
        <v>17124.600000000002</v>
      </c>
      <c r="I12" s="48">
        <f t="shared" si="1"/>
        <v>154121.4</v>
      </c>
      <c r="J12" s="70">
        <v>1001397004</v>
      </c>
      <c r="K12" s="69">
        <v>41575</v>
      </c>
      <c r="L12" s="207"/>
      <c r="M12" s="281"/>
      <c r="N12" s="48">
        <v>154121.4</v>
      </c>
      <c r="O12" s="48"/>
    </row>
    <row r="13" spans="1:17" ht="18" customHeight="1">
      <c r="A13" s="40">
        <v>41530</v>
      </c>
      <c r="B13" s="70">
        <v>6510615260</v>
      </c>
      <c r="C13" s="96">
        <v>41522</v>
      </c>
      <c r="D13" s="94">
        <v>171246</v>
      </c>
      <c r="E13" s="76" t="s">
        <v>16</v>
      </c>
      <c r="F13" s="46">
        <v>41547</v>
      </c>
      <c r="G13" s="47">
        <v>171246</v>
      </c>
      <c r="H13" s="47">
        <f t="shared" si="0"/>
        <v>17124.600000000002</v>
      </c>
      <c r="I13" s="48">
        <f t="shared" si="1"/>
        <v>154121.4</v>
      </c>
      <c r="J13" s="70">
        <v>1001402523</v>
      </c>
      <c r="K13" s="69">
        <v>41589</v>
      </c>
      <c r="L13" s="244">
        <v>41598</v>
      </c>
      <c r="M13" s="280">
        <v>6904</v>
      </c>
      <c r="N13" s="48">
        <v>154121.4</v>
      </c>
      <c r="O13" s="48"/>
    </row>
    <row r="14" spans="1:17" ht="18" customHeight="1">
      <c r="A14" s="40">
        <v>41560</v>
      </c>
      <c r="B14" s="70">
        <v>6510626612</v>
      </c>
      <c r="C14" s="96">
        <v>41590</v>
      </c>
      <c r="D14" s="94">
        <v>171246</v>
      </c>
      <c r="E14" s="76" t="s">
        <v>18</v>
      </c>
      <c r="F14" s="46">
        <v>41578</v>
      </c>
      <c r="G14" s="47">
        <v>171246</v>
      </c>
      <c r="H14" s="47">
        <f t="shared" si="0"/>
        <v>17124.600000000002</v>
      </c>
      <c r="I14" s="48">
        <f t="shared" si="1"/>
        <v>154121.4</v>
      </c>
      <c r="J14" s="70">
        <v>1001402563</v>
      </c>
      <c r="K14" s="69">
        <v>41589</v>
      </c>
      <c r="L14" s="207"/>
      <c r="M14" s="281"/>
      <c r="N14" s="48">
        <v>154121.4</v>
      </c>
      <c r="O14" s="48"/>
    </row>
    <row r="15" spans="1:17" ht="18" customHeight="1">
      <c r="A15" s="40">
        <v>41591</v>
      </c>
      <c r="B15" s="70">
        <v>6510626652</v>
      </c>
      <c r="C15" s="96">
        <v>41590</v>
      </c>
      <c r="D15" s="94">
        <v>171246</v>
      </c>
      <c r="E15" s="76" t="s">
        <v>19</v>
      </c>
      <c r="F15" s="46">
        <v>41608</v>
      </c>
      <c r="G15" s="47">
        <v>171246</v>
      </c>
      <c r="H15" s="47">
        <f t="shared" si="0"/>
        <v>17124.600000000002</v>
      </c>
      <c r="I15" s="48">
        <f t="shared" si="1"/>
        <v>154121.4</v>
      </c>
      <c r="J15" s="145"/>
      <c r="K15" s="146"/>
      <c r="L15" s="103">
        <v>41611</v>
      </c>
      <c r="M15" s="134">
        <v>6906</v>
      </c>
      <c r="N15" s="48">
        <v>154121.4</v>
      </c>
      <c r="O15" s="48"/>
    </row>
    <row r="16" spans="1:17" ht="18" customHeight="1">
      <c r="A16" s="40">
        <v>41621</v>
      </c>
      <c r="B16" s="70">
        <v>6510626634</v>
      </c>
      <c r="C16" s="96">
        <v>41590</v>
      </c>
      <c r="D16" s="94">
        <v>171246</v>
      </c>
      <c r="E16" s="76" t="s">
        <v>110</v>
      </c>
      <c r="F16" s="46">
        <v>41639</v>
      </c>
      <c r="G16" s="47">
        <v>171246</v>
      </c>
      <c r="H16" s="47">
        <f t="shared" si="0"/>
        <v>17124.600000000002</v>
      </c>
      <c r="I16" s="48">
        <f t="shared" si="1"/>
        <v>154121.4</v>
      </c>
      <c r="J16" s="70">
        <v>1001410762</v>
      </c>
      <c r="K16" s="69">
        <v>41618</v>
      </c>
      <c r="L16" s="55">
        <v>41620</v>
      </c>
      <c r="M16" s="134">
        <v>6911</v>
      </c>
      <c r="N16" s="48">
        <v>154121.4</v>
      </c>
      <c r="O16" s="48"/>
    </row>
    <row r="17" spans="1:15" ht="18" customHeight="1">
      <c r="A17" s="40">
        <v>41652</v>
      </c>
      <c r="B17" s="70">
        <v>6510640851</v>
      </c>
      <c r="C17" s="96">
        <v>41665</v>
      </c>
      <c r="D17" s="94">
        <v>171246</v>
      </c>
      <c r="E17" s="76" t="s">
        <v>179</v>
      </c>
      <c r="F17" s="46">
        <v>41670</v>
      </c>
      <c r="G17" s="47">
        <v>171246</v>
      </c>
      <c r="H17" s="47">
        <f t="shared" ref="H17:H18" si="2">G17*10%</f>
        <v>17124.600000000002</v>
      </c>
      <c r="I17" s="48">
        <f t="shared" ref="I17:I18" si="3">G17-H17</f>
        <v>154121.4</v>
      </c>
      <c r="J17" s="70">
        <v>1001429613</v>
      </c>
      <c r="K17" s="69">
        <v>41681</v>
      </c>
      <c r="L17" s="244">
        <v>41743</v>
      </c>
      <c r="M17" s="49"/>
      <c r="N17" s="48">
        <v>154121.4</v>
      </c>
      <c r="O17" s="48"/>
    </row>
    <row r="18" spans="1:15" ht="18" customHeight="1">
      <c r="A18" s="40">
        <v>41683</v>
      </c>
      <c r="B18" s="70"/>
      <c r="C18" s="88"/>
      <c r="D18" s="71"/>
      <c r="E18" s="76" t="s">
        <v>180</v>
      </c>
      <c r="F18" s="46">
        <v>41698</v>
      </c>
      <c r="G18" s="47">
        <v>171246</v>
      </c>
      <c r="H18" s="47">
        <f t="shared" si="2"/>
        <v>17124.600000000002</v>
      </c>
      <c r="I18" s="48">
        <f t="shared" si="3"/>
        <v>154121.4</v>
      </c>
      <c r="J18" s="70">
        <v>1001433694</v>
      </c>
      <c r="K18" s="69">
        <v>41696</v>
      </c>
      <c r="L18" s="207"/>
      <c r="M18" s="49"/>
      <c r="N18" s="48">
        <v>154121.4</v>
      </c>
      <c r="O18" s="48"/>
    </row>
    <row r="19" spans="1:15" ht="18" customHeight="1">
      <c r="A19" s="40">
        <v>41711</v>
      </c>
      <c r="B19" s="70">
        <v>6510648832</v>
      </c>
      <c r="C19" s="96">
        <v>41704</v>
      </c>
      <c r="D19" s="94">
        <v>171246</v>
      </c>
      <c r="E19" s="76" t="s">
        <v>201</v>
      </c>
      <c r="F19" s="46">
        <v>41729</v>
      </c>
      <c r="G19" s="47">
        <v>171246</v>
      </c>
      <c r="H19" s="47">
        <f t="shared" ref="H19" si="4">G19*10%</f>
        <v>17124.600000000002</v>
      </c>
      <c r="I19" s="48">
        <f t="shared" ref="I19" si="5">G19-H19</f>
        <v>154121.4</v>
      </c>
      <c r="J19" s="145">
        <v>2000807011</v>
      </c>
      <c r="K19" s="146"/>
      <c r="L19" s="55">
        <v>41753</v>
      </c>
      <c r="M19" s="49"/>
      <c r="N19" s="48">
        <v>154121.4</v>
      </c>
      <c r="O19" s="48"/>
    </row>
    <row r="20" spans="1:15" ht="18" customHeight="1">
      <c r="A20" s="40">
        <v>41742</v>
      </c>
      <c r="B20" s="70">
        <v>6510651038</v>
      </c>
      <c r="C20" s="96">
        <v>41716</v>
      </c>
      <c r="D20" s="94">
        <v>215409.2</v>
      </c>
      <c r="E20" s="76" t="s">
        <v>209</v>
      </c>
      <c r="F20" s="46">
        <v>41759</v>
      </c>
      <c r="G20" s="47">
        <v>215409.2</v>
      </c>
      <c r="H20" s="47">
        <f t="shared" ref="H20:H21" si="6">G20*10%</f>
        <v>21540.920000000002</v>
      </c>
      <c r="I20" s="48">
        <f t="shared" ref="I20:I21" si="7">G20-H20</f>
        <v>193868.28</v>
      </c>
      <c r="J20" s="70">
        <v>2000820526</v>
      </c>
      <c r="K20" s="69">
        <v>41781</v>
      </c>
      <c r="L20" s="55">
        <v>41786</v>
      </c>
      <c r="M20" s="49"/>
      <c r="N20" s="48">
        <v>193868.28</v>
      </c>
      <c r="O20" s="48"/>
    </row>
    <row r="21" spans="1:15" ht="18" customHeight="1">
      <c r="A21" s="40">
        <v>41772</v>
      </c>
      <c r="B21" s="70">
        <v>6510657144</v>
      </c>
      <c r="C21" s="96">
        <v>41750</v>
      </c>
      <c r="D21" s="94">
        <v>222560.56</v>
      </c>
      <c r="E21" s="76" t="s">
        <v>229</v>
      </c>
      <c r="F21" s="46">
        <v>41790</v>
      </c>
      <c r="G21" s="47">
        <v>222560.56</v>
      </c>
      <c r="H21" s="47">
        <f t="shared" si="6"/>
        <v>22256.056</v>
      </c>
      <c r="I21" s="48">
        <f t="shared" si="7"/>
        <v>200304.50399999999</v>
      </c>
      <c r="J21" s="70"/>
      <c r="K21" s="71"/>
      <c r="L21" s="56"/>
      <c r="M21" s="49"/>
      <c r="N21" s="48"/>
      <c r="O21" s="48"/>
    </row>
    <row r="22" spans="1:15" ht="18" customHeight="1" thickBot="1">
      <c r="A22" s="40">
        <v>41803</v>
      </c>
      <c r="B22" s="89"/>
      <c r="C22" s="90"/>
      <c r="D22" s="94"/>
      <c r="E22" s="50"/>
      <c r="F22" s="51"/>
      <c r="G22" s="52"/>
      <c r="H22" s="52"/>
      <c r="I22" s="53"/>
      <c r="J22" s="72"/>
      <c r="K22" s="73"/>
      <c r="L22" s="57"/>
      <c r="M22" s="58"/>
      <c r="N22" s="59"/>
      <c r="O22" s="59"/>
    </row>
    <row r="23" spans="1:15" ht="24" customHeight="1" thickTop="1" thickBot="1">
      <c r="A23" s="62" t="s">
        <v>0</v>
      </c>
      <c r="B23" s="240"/>
      <c r="C23" s="240"/>
      <c r="D23" s="63">
        <f>SUM(D11:D22)</f>
        <v>1807937.76</v>
      </c>
      <c r="E23" s="239"/>
      <c r="F23" s="240"/>
      <c r="G23" s="64">
        <f>SUM(G11:G22)</f>
        <v>1979183.76</v>
      </c>
      <c r="H23" s="64">
        <f t="shared" ref="H23:I23" si="8">SUM(H11:H22)</f>
        <v>197918.37600000005</v>
      </c>
      <c r="I23" s="64">
        <f t="shared" si="8"/>
        <v>1781265.3839999998</v>
      </c>
      <c r="J23" s="241"/>
      <c r="K23" s="239"/>
      <c r="L23" s="241"/>
      <c r="M23" s="239"/>
      <c r="N23" s="64">
        <f t="shared" ref="N23" si="9">SUM(N11:N22)</f>
        <v>1580960.88</v>
      </c>
      <c r="O23" s="65">
        <f>SUM(O11:O22)</f>
        <v>0</v>
      </c>
    </row>
    <row r="24" spans="1:15" ht="13.5" thickTop="1"/>
    <row r="25" spans="1:15">
      <c r="A25" s="12"/>
    </row>
  </sheetData>
  <mergeCells count="46">
    <mergeCell ref="A2:C2"/>
    <mergeCell ref="A3:C3"/>
    <mergeCell ref="A4:C4"/>
    <mergeCell ref="A5:C5"/>
    <mergeCell ref="L11:L12"/>
    <mergeCell ref="H2:I2"/>
    <mergeCell ref="H3:I3"/>
    <mergeCell ref="H4:I4"/>
    <mergeCell ref="H5:I5"/>
    <mergeCell ref="E5:G5"/>
    <mergeCell ref="E4:G4"/>
    <mergeCell ref="E3:G3"/>
    <mergeCell ref="L2:M2"/>
    <mergeCell ref="B23:C23"/>
    <mergeCell ref="B8:D8"/>
    <mergeCell ref="F9:F10"/>
    <mergeCell ref="I9:I10"/>
    <mergeCell ref="E23:F23"/>
    <mergeCell ref="J23:K23"/>
    <mergeCell ref="E8:I8"/>
    <mergeCell ref="J8:K8"/>
    <mergeCell ref="L3:M3"/>
    <mergeCell ref="M11:M12"/>
    <mergeCell ref="L23:M23"/>
    <mergeCell ref="L17:L18"/>
    <mergeCell ref="N3:O3"/>
    <mergeCell ref="N4:O4"/>
    <mergeCell ref="N5:O5"/>
    <mergeCell ref="L13:L14"/>
    <mergeCell ref="M13:M14"/>
    <mergeCell ref="A1:O1"/>
    <mergeCell ref="A8:A10"/>
    <mergeCell ref="B9:B10"/>
    <mergeCell ref="J9:J10"/>
    <mergeCell ref="K9:K10"/>
    <mergeCell ref="G9:G10"/>
    <mergeCell ref="H9:H10"/>
    <mergeCell ref="L9:L10"/>
    <mergeCell ref="C9:C10"/>
    <mergeCell ref="D9:D10"/>
    <mergeCell ref="E9:E10"/>
    <mergeCell ref="L8:O8"/>
    <mergeCell ref="M9:M10"/>
    <mergeCell ref="N9:O9"/>
    <mergeCell ref="E2:G2"/>
    <mergeCell ref="N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Income Line Items</vt:lpstr>
      <vt:lpstr>Abqaiq</vt:lpstr>
      <vt:lpstr>DH. G &amp; Res</vt:lpstr>
      <vt:lpstr>DH. Rec.</vt:lpstr>
      <vt:lpstr>Haradh</vt:lpstr>
      <vt:lpstr>Hawtah</vt:lpstr>
      <vt:lpstr>Jeddah</vt:lpstr>
      <vt:lpstr>Khurais</vt:lpstr>
      <vt:lpstr>Rastanura </vt:lpstr>
      <vt:lpstr>Riyadh</vt:lpstr>
      <vt:lpstr>Shaybah</vt:lpstr>
      <vt:lpstr>Tanajib</vt:lpstr>
      <vt:lpstr>UD. Family</vt:lpstr>
      <vt:lpstr>UD. Bachelors</vt:lpstr>
      <vt:lpstr>Yanbu</vt:lpstr>
      <vt:lpstr>'Income Line Items'!Print_Titles</vt:lpstr>
    </vt:vector>
  </TitlesOfParts>
  <Company>Saudi Aramco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HELP DESK</cp:lastModifiedBy>
  <cp:lastPrinted>2013-12-02T11:56:49Z</cp:lastPrinted>
  <dcterms:created xsi:type="dcterms:W3CDTF">2008-02-12T10:53:01Z</dcterms:created>
  <dcterms:modified xsi:type="dcterms:W3CDTF">2014-06-23T05:18:27Z</dcterms:modified>
</cp:coreProperties>
</file>